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228"/>
  <workbookPr defaultThemeVersion="166925"/>
  <mc:AlternateContent xmlns:mc="http://schemas.openxmlformats.org/markup-compatibility/2006">
    <mc:Choice Requires="x15">
      <x15ac:absPath xmlns:x15ac="http://schemas.microsoft.com/office/spreadsheetml/2010/11/ac" url="C:\Users\Steph\Documents\StephTurner\Business\H - Need Response\SSTP tools\"/>
    </mc:Choice>
  </mc:AlternateContent>
  <xr:revisionPtr revIDLastSave="0" documentId="13_ncr:1_{74817148-2392-4099-AB74-63FFA381BB4E}" xr6:coauthVersionLast="45" xr6:coauthVersionMax="45" xr10:uidLastSave="{00000000-0000-0000-0000-000000000000}"/>
  <bookViews>
    <workbookView xWindow="-108" yWindow="-108" windowWidth="23256" windowHeight="12576" xr2:uid="{B7DF1056-991C-4538-91E9-B87B85DA7234}"/>
  </bookViews>
  <sheets>
    <sheet name="4S" sheetId="1" r:id="rId1"/>
  </sheets>
  <definedNames>
    <definedName name="_xlnm.Print_Area" localSheetId="0">'4S'!$A$1:$O$671</definedName>
  </definedNames>
  <calcPr calcId="18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AD652" i="1" l="1"/>
  <c r="AD650" i="1"/>
  <c r="AD648" i="1"/>
  <c r="AD620" i="1"/>
  <c r="AD618" i="1"/>
  <c r="AD588" i="1"/>
  <c r="AD586" i="1"/>
  <c r="AD585" i="1"/>
  <c r="AD556" i="1"/>
  <c r="AD554" i="1"/>
  <c r="AD553" i="1"/>
  <c r="AD552" i="1"/>
  <c r="AO27" i="1"/>
  <c r="AO25" i="1"/>
  <c r="AO20" i="1"/>
  <c r="AD489" i="1"/>
  <c r="AD490" i="1" s="1"/>
  <c r="AD488" i="1"/>
  <c r="AD521" i="1"/>
  <c r="AD522" i="1" s="1"/>
  <c r="AD457" i="1"/>
  <c r="AD458" i="1" s="1"/>
  <c r="AD456" i="1"/>
  <c r="AD425" i="1"/>
  <c r="AD426" i="1" s="1"/>
  <c r="AD393" i="1"/>
  <c r="AD394" i="1" s="1"/>
  <c r="AD392" i="1"/>
  <c r="AD361" i="1"/>
  <c r="AD362" i="1" s="1"/>
  <c r="AD360" i="1"/>
  <c r="AD330" i="1"/>
  <c r="AD328" i="1"/>
  <c r="AD296" i="1"/>
  <c r="AD264" i="1"/>
  <c r="AD232" i="1"/>
  <c r="AD202" i="1"/>
  <c r="AD200" i="1"/>
  <c r="AS600" i="1" l="1"/>
  <c r="AI600" i="1"/>
  <c r="AB600" i="1"/>
  <c r="AS599" i="1"/>
  <c r="AI599" i="1"/>
  <c r="AB599" i="1"/>
  <c r="AS598" i="1"/>
  <c r="AI598" i="1"/>
  <c r="AB598" i="1"/>
  <c r="AS597" i="1"/>
  <c r="AI597" i="1"/>
  <c r="AB597" i="1"/>
  <c r="AS596" i="1"/>
  <c r="AI596" i="1"/>
  <c r="AB596" i="1"/>
  <c r="AS595" i="1"/>
  <c r="AI595" i="1"/>
  <c r="AB595" i="1"/>
  <c r="AS594" i="1"/>
  <c r="AI594" i="1"/>
  <c r="AB594" i="1"/>
  <c r="AI593" i="1"/>
  <c r="B561" i="1"/>
  <c r="AB560" i="1"/>
  <c r="AB559" i="1"/>
  <c r="AB558" i="1"/>
  <c r="AB557" i="1"/>
  <c r="AA416" i="1"/>
  <c r="AA448" i="1" s="1"/>
  <c r="AA480" i="1" s="1"/>
  <c r="AA512" i="1" s="1"/>
  <c r="AA544" i="1" s="1"/>
  <c r="AA576" i="1" s="1"/>
  <c r="AA608" i="1" s="1"/>
  <c r="AA640" i="1" s="1"/>
  <c r="AA128" i="1"/>
  <c r="AA160" i="1" s="1"/>
  <c r="AA192" i="1" s="1"/>
  <c r="AA224" i="1" s="1"/>
  <c r="AA256" i="1" s="1"/>
  <c r="AA288" i="1" s="1"/>
  <c r="AA320" i="1" s="1"/>
  <c r="AA352" i="1" s="1"/>
  <c r="AA384" i="1" s="1"/>
  <c r="AA96" i="1"/>
  <c r="AA64" i="1"/>
  <c r="J34" i="1"/>
  <c r="M45" i="1" s="1"/>
  <c r="AR28" i="1"/>
  <c r="AQ28" i="1"/>
  <c r="AI28" i="1"/>
  <c r="AH28" i="1"/>
  <c r="AG28" i="1"/>
  <c r="AF28" i="1"/>
  <c r="AE28" i="1"/>
  <c r="AD28" i="1"/>
  <c r="AC28" i="1"/>
  <c r="AJ28" i="1" s="1"/>
  <c r="AB565" i="1" s="1"/>
  <c r="AC24" i="1"/>
  <c r="AN23" i="1"/>
  <c r="AN22" i="1"/>
  <c r="AN21" i="1"/>
  <c r="AN20" i="1"/>
  <c r="AY19" i="1"/>
  <c r="AP19" i="1"/>
  <c r="AN19" i="1"/>
  <c r="AI19" i="1"/>
  <c r="AE19" i="1"/>
  <c r="AY18" i="1"/>
  <c r="AP18" i="1"/>
  <c r="AN18" i="1"/>
  <c r="AY17" i="1"/>
  <c r="AP17" i="1"/>
  <c r="AN17" i="1"/>
  <c r="AY16" i="1"/>
  <c r="AP16" i="1"/>
  <c r="AN16" i="1"/>
  <c r="AY15" i="1"/>
  <c r="AP15" i="1"/>
  <c r="AN15" i="1"/>
  <c r="AY14" i="1"/>
  <c r="AV14" i="1"/>
  <c r="AU14" i="1" s="1"/>
  <c r="AP14" i="1"/>
  <c r="AN14" i="1"/>
  <c r="AY13" i="1"/>
  <c r="AN13" i="1"/>
  <c r="AG13" i="1"/>
  <c r="AE13" i="1"/>
  <c r="AC13" i="1"/>
  <c r="AN12" i="1"/>
  <c r="AI12" i="1"/>
  <c r="AH12" i="1"/>
  <c r="AE12" i="1"/>
  <c r="AD12" i="1"/>
  <c r="AN11" i="1"/>
  <c r="AI11" i="1"/>
  <c r="AG11" i="1"/>
  <c r="AE11" i="1"/>
  <c r="AC11" i="1"/>
  <c r="AN10" i="1"/>
  <c r="AI10" i="1"/>
  <c r="AH10" i="1"/>
  <c r="AE10" i="1"/>
  <c r="AD10" i="1"/>
  <c r="AN9" i="1"/>
  <c r="AI9" i="1"/>
  <c r="AG9" i="1"/>
  <c r="AE9" i="1"/>
  <c r="AC9" i="1"/>
  <c r="AN8" i="1"/>
  <c r="AI8" i="1"/>
  <c r="AH8" i="1"/>
  <c r="AE8" i="1"/>
  <c r="AD8" i="1"/>
  <c r="AN7" i="1"/>
  <c r="AI7" i="1"/>
  <c r="AG7" i="1"/>
  <c r="AE7" i="1"/>
  <c r="AC7" i="1"/>
  <c r="AN6" i="1"/>
  <c r="AI6" i="1"/>
  <c r="AH6" i="1"/>
  <c r="AE6" i="1"/>
  <c r="AD6" i="1"/>
  <c r="AN5" i="1"/>
  <c r="AI5" i="1"/>
  <c r="AH5" i="1"/>
  <c r="AG5" i="1"/>
  <c r="AE5" i="1"/>
  <c r="AD5" i="1"/>
  <c r="AN4" i="1"/>
  <c r="AH4" i="1"/>
  <c r="AE4" i="1"/>
  <c r="AD4" i="1"/>
  <c r="AN3" i="1"/>
  <c r="AI3" i="1"/>
  <c r="AI15" i="1" s="1"/>
  <c r="AH3" i="1"/>
  <c r="AG3" i="1"/>
  <c r="AF3" i="1"/>
  <c r="AE3" i="1"/>
  <c r="AD3" i="1"/>
  <c r="AD7" i="1" s="1"/>
  <c r="AC3" i="1"/>
  <c r="AC23" i="1" s="1"/>
  <c r="AI2" i="1"/>
  <c r="AI16" i="1" s="1"/>
  <c r="AH2" i="1"/>
  <c r="AG2" i="1"/>
  <c r="AF2" i="1"/>
  <c r="AE2" i="1"/>
  <c r="AE20" i="1" s="1"/>
  <c r="AD2" i="1"/>
  <c r="AC2" i="1"/>
  <c r="AI1" i="1"/>
  <c r="AH1" i="1"/>
  <c r="AH14" i="1" s="1"/>
  <c r="AG1" i="1"/>
  <c r="AF1" i="1"/>
  <c r="AF16" i="1" s="1"/>
  <c r="AE1" i="1"/>
  <c r="AD1" i="1"/>
  <c r="AD17" i="1" s="1"/>
  <c r="AC1" i="1"/>
  <c r="AA1" i="1"/>
  <c r="AO22" i="1" l="1"/>
  <c r="AF14" i="1"/>
  <c r="AF15" i="1"/>
  <c r="AC22" i="1"/>
  <c r="AC20" i="1"/>
  <c r="AC19" i="1"/>
  <c r="AC16" i="1"/>
  <c r="AC25" i="1"/>
  <c r="AC21" i="1"/>
  <c r="AC14" i="1"/>
  <c r="AC27" i="1"/>
  <c r="AC17" i="1"/>
  <c r="AC15" i="1"/>
  <c r="AG22" i="1"/>
  <c r="AG20" i="1"/>
  <c r="AG19" i="1"/>
  <c r="AG16" i="1"/>
  <c r="AG15" i="1"/>
  <c r="AG27" i="1"/>
  <c r="AG560" i="1" s="1"/>
  <c r="AG14" i="1"/>
  <c r="AG25" i="1"/>
  <c r="AG558" i="1" s="1"/>
  <c r="AG21" i="1"/>
  <c r="AI4" i="1"/>
  <c r="AH7" i="1"/>
  <c r="AD9" i="1"/>
  <c r="AH9" i="1"/>
  <c r="AD11" i="1"/>
  <c r="AH11" i="1"/>
  <c r="AD13" i="1"/>
  <c r="AH13" i="1"/>
  <c r="AV15" i="1"/>
  <c r="AU15" i="1" s="1"/>
  <c r="AW14" i="1"/>
  <c r="AD21" i="1"/>
  <c r="AD22" i="1"/>
  <c r="AG23" i="1"/>
  <c r="AG24" i="1"/>
  <c r="AG557" i="1" s="1"/>
  <c r="AC26" i="1"/>
  <c r="AA35" i="1"/>
  <c r="AF26" i="1"/>
  <c r="AF559" i="1" s="1"/>
  <c r="AF24" i="1"/>
  <c r="AF557" i="1" s="1"/>
  <c r="AF21" i="1"/>
  <c r="AF18" i="1"/>
  <c r="AF22" i="1"/>
  <c r="AF20" i="1"/>
  <c r="AF19" i="1"/>
  <c r="AF17" i="1"/>
  <c r="AF23" i="1"/>
  <c r="AC5" i="1"/>
  <c r="AC557" i="1"/>
  <c r="AH20" i="1"/>
  <c r="AH19" i="1"/>
  <c r="AH27" i="1"/>
  <c r="AH560" i="1" s="1"/>
  <c r="AH25" i="1"/>
  <c r="AH558" i="1" s="1"/>
  <c r="AH23" i="1"/>
  <c r="AH26" i="1"/>
  <c r="AH559" i="1" s="1"/>
  <c r="AH24" i="1"/>
  <c r="AH557" i="1" s="1"/>
  <c r="AH18" i="1"/>
  <c r="AH17" i="1"/>
  <c r="AH16" i="1"/>
  <c r="AH15" i="1"/>
  <c r="AF4" i="1"/>
  <c r="AF6" i="1"/>
  <c r="AF8" i="1"/>
  <c r="AF10" i="1"/>
  <c r="AF12" i="1"/>
  <c r="AC18" i="1"/>
  <c r="AH21" i="1"/>
  <c r="AH22" i="1"/>
  <c r="AG26" i="1"/>
  <c r="AG559" i="1" s="1"/>
  <c r="AA37" i="1"/>
  <c r="AA589" i="1"/>
  <c r="AF27" i="1"/>
  <c r="AF560" i="1" s="1"/>
  <c r="AD20" i="1"/>
  <c r="AD19" i="1"/>
  <c r="AD27" i="1"/>
  <c r="AD560" i="1" s="1"/>
  <c r="AD25" i="1"/>
  <c r="AD558" i="1" s="1"/>
  <c r="AD23" i="1"/>
  <c r="AD24" i="1"/>
  <c r="AD557" i="1" s="1"/>
  <c r="AD18" i="1"/>
  <c r="AD26" i="1"/>
  <c r="AD559" i="1" s="1"/>
  <c r="AE27" i="1"/>
  <c r="AE560" i="1" s="1"/>
  <c r="AE25" i="1"/>
  <c r="AE558" i="1" s="1"/>
  <c r="AE23" i="1"/>
  <c r="AE26" i="1"/>
  <c r="AE559" i="1" s="1"/>
  <c r="AE24" i="1"/>
  <c r="AE557" i="1" s="1"/>
  <c r="AE21" i="1"/>
  <c r="AE18" i="1"/>
  <c r="AE17" i="1"/>
  <c r="AE22" i="1"/>
  <c r="AE16" i="1"/>
  <c r="AE15" i="1"/>
  <c r="AE14" i="1"/>
  <c r="AI27" i="1"/>
  <c r="AI560" i="1" s="1"/>
  <c r="AI25" i="1"/>
  <c r="AI558" i="1" s="1"/>
  <c r="AI23" i="1"/>
  <c r="AI26" i="1"/>
  <c r="AI559" i="1" s="1"/>
  <c r="AI24" i="1"/>
  <c r="AI557" i="1" s="1"/>
  <c r="AI21" i="1"/>
  <c r="AI18" i="1"/>
  <c r="AI17" i="1"/>
  <c r="AI22" i="1"/>
  <c r="AI14" i="1"/>
  <c r="AI13" i="1"/>
  <c r="AC4" i="1"/>
  <c r="AG4" i="1"/>
  <c r="AF5" i="1"/>
  <c r="AC6" i="1"/>
  <c r="AG6" i="1"/>
  <c r="AF7" i="1"/>
  <c r="AC8" i="1"/>
  <c r="AG8" i="1"/>
  <c r="AF9" i="1"/>
  <c r="AC10" i="1"/>
  <c r="AG10" i="1"/>
  <c r="AF11" i="1"/>
  <c r="AC12" i="1"/>
  <c r="AG12" i="1"/>
  <c r="AF13" i="1"/>
  <c r="AD14" i="1"/>
  <c r="AD15" i="1"/>
  <c r="AD16" i="1"/>
  <c r="AG17" i="1"/>
  <c r="AG18" i="1"/>
  <c r="AI20" i="1"/>
  <c r="AF25" i="1"/>
  <c r="AF558" i="1" s="1"/>
  <c r="L52" i="1"/>
  <c r="M41" i="1"/>
  <c r="L38" i="1"/>
  <c r="J55" i="1"/>
  <c r="M49" i="1"/>
  <c r="K36" i="1"/>
  <c r="AJ6" i="1" l="1"/>
  <c r="AL7" i="1" s="1"/>
  <c r="AJ11" i="1"/>
  <c r="AJ7" i="1"/>
  <c r="AK7" i="1" s="1"/>
  <c r="AJ23" i="1"/>
  <c r="AJ13" i="1"/>
  <c r="AJ9" i="1"/>
  <c r="AK23" i="1"/>
  <c r="AV16" i="1"/>
  <c r="AU16" i="1" s="1"/>
  <c r="AW15" i="1"/>
  <c r="AC560" i="1"/>
  <c r="AJ27" i="1"/>
  <c r="AJ16" i="1"/>
  <c r="H52" i="1"/>
  <c r="G45" i="1"/>
  <c r="K54" i="1"/>
  <c r="I54" i="1"/>
  <c r="AA39" i="1"/>
  <c r="AJ8" i="1"/>
  <c r="AL9" i="1" s="1"/>
  <c r="AJ18" i="1"/>
  <c r="AJ14" i="1"/>
  <c r="AJ19" i="1"/>
  <c r="AK19" i="1" s="1"/>
  <c r="AJ10" i="1"/>
  <c r="AL11" i="1" s="1"/>
  <c r="AH598" i="1"/>
  <c r="AH595" i="1"/>
  <c r="AH594" i="1"/>
  <c r="AH597" i="1"/>
  <c r="AH596" i="1"/>
  <c r="AH593" i="1"/>
  <c r="AH600" i="1"/>
  <c r="AH599" i="1"/>
  <c r="B593" i="1"/>
  <c r="AJ26" i="1"/>
  <c r="AC559" i="1"/>
  <c r="AJ15" i="1"/>
  <c r="AK15" i="1" s="1"/>
  <c r="AJ21" i="1"/>
  <c r="AJ20" i="1"/>
  <c r="AJ12" i="1"/>
  <c r="AL13" i="1" s="1"/>
  <c r="AJ4" i="1"/>
  <c r="AL5" i="1" s="1"/>
  <c r="AJ5" i="1"/>
  <c r="AJ17" i="1"/>
  <c r="AK17" i="1" s="1"/>
  <c r="AC558" i="1"/>
  <c r="AJ25" i="1"/>
  <c r="AJ22" i="1"/>
  <c r="AL23" i="1" s="1"/>
  <c r="AJ24" i="1"/>
  <c r="AL2" i="1" l="1"/>
  <c r="AK21" i="1"/>
  <c r="AF641" i="1"/>
  <c r="AF577" i="1"/>
  <c r="AF545" i="1"/>
  <c r="AF481" i="1"/>
  <c r="AF449" i="1"/>
  <c r="AF321" i="1"/>
  <c r="AF609" i="1"/>
  <c r="AF513" i="1"/>
  <c r="AF129" i="1"/>
  <c r="AF417" i="1"/>
  <c r="AF385" i="1"/>
  <c r="AF225" i="1"/>
  <c r="AF97" i="1"/>
  <c r="AF257" i="1"/>
  <c r="AF161" i="1"/>
  <c r="AF33" i="1"/>
  <c r="AP2" i="1"/>
  <c r="AA2" i="1"/>
  <c r="AF353" i="1"/>
  <c r="AF65" i="1"/>
  <c r="AO2" i="1"/>
  <c r="AF289" i="1"/>
  <c r="AF193" i="1"/>
  <c r="AK11" i="1"/>
  <c r="AJ557" i="1"/>
  <c r="AL25" i="1"/>
  <c r="AL21" i="1"/>
  <c r="AJ559" i="1"/>
  <c r="AK25" i="1"/>
  <c r="AK558" i="1" s="1"/>
  <c r="AL15" i="1"/>
  <c r="AL3" i="1" s="1"/>
  <c r="AA29" i="1" s="1"/>
  <c r="AL17" i="1"/>
  <c r="AW16" i="1"/>
  <c r="AV17" i="1"/>
  <c r="AU17" i="1" s="1"/>
  <c r="AK13" i="1"/>
  <c r="AJ558" i="1"/>
  <c r="AL27" i="1"/>
  <c r="J35" i="1"/>
  <c r="G41" i="1"/>
  <c r="H38" i="1"/>
  <c r="G49" i="1"/>
  <c r="AA41" i="1"/>
  <c r="AK5" i="1"/>
  <c r="AL19" i="1"/>
  <c r="AJ560" i="1"/>
  <c r="AK27" i="1"/>
  <c r="AK560" i="1" s="1"/>
  <c r="AK9" i="1"/>
  <c r="AC39" i="1" l="1"/>
  <c r="F59" i="1" s="1"/>
  <c r="AC37" i="1"/>
  <c r="AC41" i="1"/>
  <c r="AD43" i="1" s="1"/>
  <c r="AC43" i="1" s="1"/>
  <c r="F60" i="1" s="1"/>
  <c r="AD492" i="1"/>
  <c r="AD428" i="1"/>
  <c r="AD332" i="1"/>
  <c r="AD236" i="1"/>
  <c r="AD44" i="1"/>
  <c r="AD396" i="1"/>
  <c r="AD172" i="1"/>
  <c r="AD204" i="1"/>
  <c r="AD460" i="1"/>
  <c r="AD364" i="1"/>
  <c r="AD108" i="1"/>
  <c r="AD268" i="1"/>
  <c r="AD524" i="1"/>
  <c r="AD300" i="1"/>
  <c r="AD76" i="1"/>
  <c r="AD140" i="1"/>
  <c r="AV18" i="1"/>
  <c r="AU18" i="1" s="1"/>
  <c r="AW17" i="1"/>
  <c r="AL560" i="1"/>
  <c r="AP26" i="1"/>
  <c r="AD297" i="1" s="1"/>
  <c r="AD298" i="1" s="1"/>
  <c r="J66" i="1"/>
  <c r="AA43" i="1"/>
  <c r="I36" i="1"/>
  <c r="M77" i="1"/>
  <c r="F58" i="1"/>
  <c r="F57" i="1" s="1"/>
  <c r="AC35" i="1"/>
  <c r="AA33" i="1"/>
  <c r="AL558" i="1"/>
  <c r="AC561" i="1" s="1"/>
  <c r="AP24" i="1"/>
  <c r="AD233" i="1" s="1"/>
  <c r="AD234" i="1" s="1"/>
  <c r="AJ545" i="1"/>
  <c r="AJ481" i="1"/>
  <c r="AJ609" i="1"/>
  <c r="AJ385" i="1"/>
  <c r="AJ577" i="1"/>
  <c r="AJ449" i="1"/>
  <c r="AJ417" i="1"/>
  <c r="AJ225" i="1"/>
  <c r="AJ97" i="1"/>
  <c r="AJ641" i="1"/>
  <c r="AJ353" i="1"/>
  <c r="AJ321" i="1"/>
  <c r="AJ289" i="1"/>
  <c r="AJ193" i="1"/>
  <c r="AJ65" i="1"/>
  <c r="AJ513" i="1"/>
  <c r="AJ129" i="1"/>
  <c r="AJ257" i="1"/>
  <c r="AJ161" i="1"/>
  <c r="AJ33" i="1"/>
  <c r="AP3" i="1"/>
  <c r="AO3" i="1"/>
  <c r="AB2" i="1"/>
  <c r="K68" i="1" l="1"/>
  <c r="AA67" i="1"/>
  <c r="J87" i="1"/>
  <c r="M81" i="1"/>
  <c r="M73" i="1"/>
  <c r="L84" i="1"/>
  <c r="L70" i="1"/>
  <c r="AA69" i="1"/>
  <c r="AV19" i="1"/>
  <c r="AU19" i="1" s="1"/>
  <c r="AW19" i="1" s="1"/>
  <c r="AW18" i="1"/>
  <c r="H84" i="1" l="1"/>
  <c r="G77" i="1"/>
  <c r="K86" i="1"/>
  <c r="I86" i="1"/>
  <c r="AA71" i="1"/>
  <c r="G73" i="1" l="1"/>
  <c r="H70" i="1"/>
  <c r="J67" i="1"/>
  <c r="AA73" i="1"/>
  <c r="G81" i="1"/>
  <c r="AC71" i="1" l="1"/>
  <c r="F91" i="1" s="1"/>
  <c r="AC73" i="1"/>
  <c r="AD75" i="1" s="1"/>
  <c r="AC75" i="1" s="1"/>
  <c r="F92" i="1" s="1"/>
  <c r="AC69" i="1"/>
  <c r="F90" i="1" s="1"/>
  <c r="F89" i="1" s="1"/>
  <c r="AA75" i="1"/>
  <c r="I68" i="1"/>
  <c r="J98" i="1"/>
  <c r="M109" i="1"/>
  <c r="AC67" i="1"/>
  <c r="AA65" i="1"/>
  <c r="AA99" i="1" l="1"/>
  <c r="K100" i="1"/>
  <c r="M113" i="1"/>
  <c r="AA101" i="1"/>
  <c r="J119" i="1"/>
  <c r="L116" i="1"/>
  <c r="L102" i="1"/>
  <c r="M105" i="1"/>
  <c r="K118" i="1" l="1"/>
  <c r="I118" i="1"/>
  <c r="AA103" i="1"/>
  <c r="H116" i="1"/>
  <c r="G109" i="1"/>
  <c r="G113" i="1" l="1"/>
  <c r="AA105" i="1"/>
  <c r="H102" i="1"/>
  <c r="G105" i="1"/>
  <c r="J99" i="1"/>
  <c r="AC101" i="1" l="1"/>
  <c r="AC105" i="1"/>
  <c r="AD107" i="1" s="1"/>
  <c r="AC107" i="1" s="1"/>
  <c r="AC103" i="1"/>
  <c r="F123" i="1" s="1"/>
  <c r="F122" i="1"/>
  <c r="F121" i="1" s="1"/>
  <c r="M141" i="1"/>
  <c r="AA107" i="1"/>
  <c r="I100" i="1"/>
  <c r="J130" i="1"/>
  <c r="AA97" i="1"/>
  <c r="AC99" i="1"/>
  <c r="F124" i="1"/>
  <c r="AA133" i="1" l="1"/>
  <c r="L148" i="1"/>
  <c r="M137" i="1"/>
  <c r="L134" i="1"/>
  <c r="M145" i="1"/>
  <c r="J151" i="1"/>
  <c r="AA131" i="1"/>
  <c r="K132" i="1"/>
  <c r="I150" i="1" l="1"/>
  <c r="AA135" i="1"/>
  <c r="K150" i="1"/>
  <c r="G141" i="1"/>
  <c r="H148" i="1"/>
  <c r="G145" i="1" l="1"/>
  <c r="AA137" i="1"/>
  <c r="J131" i="1"/>
  <c r="H134" i="1"/>
  <c r="G137" i="1"/>
  <c r="AC135" i="1" l="1"/>
  <c r="F155" i="1" s="1"/>
  <c r="AC137" i="1"/>
  <c r="AD139" i="1" s="1"/>
  <c r="AC133" i="1"/>
  <c r="M173" i="1"/>
  <c r="J162" i="1"/>
  <c r="F154" i="1"/>
  <c r="F153" i="1" s="1"/>
  <c r="I132" i="1"/>
  <c r="AA139" i="1"/>
  <c r="AC139" i="1"/>
  <c r="F156" i="1" s="1"/>
  <c r="AA129" i="1"/>
  <c r="AC131" i="1"/>
  <c r="K164" i="1" l="1"/>
  <c r="AA163" i="1"/>
  <c r="L180" i="1"/>
  <c r="M169" i="1"/>
  <c r="L166" i="1"/>
  <c r="J183" i="1"/>
  <c r="AA165" i="1"/>
  <c r="M177" i="1"/>
  <c r="H180" i="1" l="1"/>
  <c r="G173" i="1"/>
  <c r="I182" i="1"/>
  <c r="AA167" i="1"/>
  <c r="K182" i="1"/>
  <c r="J163" i="1" l="1"/>
  <c r="G169" i="1"/>
  <c r="H166" i="1"/>
  <c r="G177" i="1"/>
  <c r="AA169" i="1"/>
  <c r="AC169" i="1" l="1"/>
  <c r="AD171" i="1" s="1"/>
  <c r="AC171" i="1" s="1"/>
  <c r="AC167" i="1"/>
  <c r="F187" i="1" s="1"/>
  <c r="AC165" i="1"/>
  <c r="J194" i="1"/>
  <c r="AA171" i="1"/>
  <c r="I164" i="1"/>
  <c r="M205" i="1"/>
  <c r="F186" i="1"/>
  <c r="F185" i="1" s="1"/>
  <c r="F188" i="1"/>
  <c r="AA161" i="1"/>
  <c r="AC163" i="1"/>
  <c r="J215" i="1" l="1"/>
  <c r="M209" i="1"/>
  <c r="L212" i="1"/>
  <c r="L198" i="1"/>
  <c r="M201" i="1"/>
  <c r="AA197" i="1"/>
  <c r="K196" i="1"/>
  <c r="AA195" i="1"/>
  <c r="H212" i="1" l="1"/>
  <c r="G205" i="1"/>
  <c r="K214" i="1"/>
  <c r="I214" i="1"/>
  <c r="AA199" i="1"/>
  <c r="G201" i="1" l="1"/>
  <c r="H198" i="1"/>
  <c r="J195" i="1"/>
  <c r="G209" i="1"/>
  <c r="AA201" i="1"/>
  <c r="AC199" i="1" l="1"/>
  <c r="F219" i="1" s="1"/>
  <c r="AC201" i="1"/>
  <c r="AD203" i="1" s="1"/>
  <c r="AC203" i="1" s="1"/>
  <c r="F220" i="1" s="1"/>
  <c r="AC197" i="1"/>
  <c r="AA203" i="1"/>
  <c r="I196" i="1"/>
  <c r="M237" i="1"/>
  <c r="F218" i="1"/>
  <c r="F217" i="1" s="1"/>
  <c r="J226" i="1"/>
  <c r="AA193" i="1"/>
  <c r="AC195" i="1"/>
  <c r="L244" i="1" l="1"/>
  <c r="AA229" i="1"/>
  <c r="M241" i="1"/>
  <c r="J247" i="1"/>
  <c r="M233" i="1"/>
  <c r="L230" i="1"/>
  <c r="AA227" i="1"/>
  <c r="K228" i="1"/>
  <c r="I246" i="1" l="1"/>
  <c r="AA231" i="1"/>
  <c r="K246" i="1"/>
  <c r="G237" i="1"/>
  <c r="H244" i="1"/>
  <c r="G241" i="1" l="1"/>
  <c r="AA233" i="1"/>
  <c r="G233" i="1"/>
  <c r="H230" i="1"/>
  <c r="J227" i="1"/>
  <c r="AC229" i="1" l="1"/>
  <c r="AC231" i="1"/>
  <c r="F251" i="1" s="1"/>
  <c r="AC233" i="1"/>
  <c r="AD235" i="1" s="1"/>
  <c r="AC235" i="1" s="1"/>
  <c r="F252" i="1" s="1"/>
  <c r="M269" i="1"/>
  <c r="F250" i="1"/>
  <c r="F249" i="1" s="1"/>
  <c r="J258" i="1"/>
  <c r="I228" i="1"/>
  <c r="AA235" i="1"/>
  <c r="AC227" i="1"/>
  <c r="AA225" i="1"/>
  <c r="K260" i="1" l="1"/>
  <c r="AA259" i="1"/>
  <c r="L276" i="1"/>
  <c r="M265" i="1"/>
  <c r="L262" i="1"/>
  <c r="J279" i="1"/>
  <c r="AA261" i="1"/>
  <c r="M273" i="1"/>
  <c r="H276" i="1" l="1"/>
  <c r="G269" i="1"/>
  <c r="I278" i="1"/>
  <c r="AA263" i="1"/>
  <c r="K278" i="1"/>
  <c r="J259" i="1" l="1"/>
  <c r="G265" i="1"/>
  <c r="H262" i="1"/>
  <c r="G273" i="1"/>
  <c r="AA265" i="1"/>
  <c r="AC263" i="1" l="1"/>
  <c r="F283" i="1" s="1"/>
  <c r="AC261" i="1"/>
  <c r="AC265" i="1"/>
  <c r="AD267" i="1" s="1"/>
  <c r="AC267" i="1" s="1"/>
  <c r="F284" i="1" s="1"/>
  <c r="J290" i="1"/>
  <c r="M301" i="1"/>
  <c r="AA267" i="1"/>
  <c r="I260" i="1"/>
  <c r="F282" i="1"/>
  <c r="F281" i="1" s="1"/>
  <c r="AA257" i="1"/>
  <c r="AC259" i="1"/>
  <c r="M305" i="1" l="1"/>
  <c r="AA293" i="1"/>
  <c r="L308" i="1"/>
  <c r="M297" i="1"/>
  <c r="J311" i="1"/>
  <c r="L294" i="1"/>
  <c r="K292" i="1"/>
  <c r="AA291" i="1"/>
  <c r="K310" i="1" l="1"/>
  <c r="I310" i="1"/>
  <c r="G301" i="1"/>
  <c r="AA295" i="1"/>
  <c r="H308" i="1"/>
  <c r="G297" i="1" l="1"/>
  <c r="H294" i="1"/>
  <c r="J291" i="1"/>
  <c r="G305" i="1"/>
  <c r="AA297" i="1"/>
  <c r="AC293" i="1" l="1"/>
  <c r="AC295" i="1"/>
  <c r="F315" i="1" s="1"/>
  <c r="AC297" i="1"/>
  <c r="AD299" i="1" s="1"/>
  <c r="AC299" i="1" s="1"/>
  <c r="F316" i="1" s="1"/>
  <c r="I292" i="1"/>
  <c r="M333" i="1"/>
  <c r="J322" i="1"/>
  <c r="AA299" i="1"/>
  <c r="F314" i="1"/>
  <c r="F313" i="1" s="1"/>
  <c r="AC291" i="1"/>
  <c r="AA289" i="1"/>
  <c r="AA323" i="1" l="1"/>
  <c r="K324" i="1"/>
  <c r="AA325" i="1"/>
  <c r="L340" i="1"/>
  <c r="L326" i="1"/>
  <c r="J343" i="1"/>
  <c r="M337" i="1"/>
  <c r="M329" i="1"/>
  <c r="I342" i="1" l="1"/>
  <c r="AA327" i="1"/>
  <c r="K342" i="1"/>
  <c r="G333" i="1"/>
  <c r="H340" i="1"/>
  <c r="G337" i="1" l="1"/>
  <c r="AA329" i="1"/>
  <c r="G329" i="1"/>
  <c r="J323" i="1"/>
  <c r="H326" i="1"/>
  <c r="AC325" i="1" l="1"/>
  <c r="AC327" i="1"/>
  <c r="F347" i="1" s="1"/>
  <c r="AC329" i="1"/>
  <c r="AD331" i="1" s="1"/>
  <c r="AC331" i="1" s="1"/>
  <c r="F348" i="1" s="1"/>
  <c r="M365" i="1"/>
  <c r="J354" i="1"/>
  <c r="AA331" i="1"/>
  <c r="I324" i="1"/>
  <c r="F346" i="1"/>
  <c r="F345" i="1" s="1"/>
  <c r="AA321" i="1"/>
  <c r="AC323" i="1"/>
  <c r="K356" i="1" l="1"/>
  <c r="AA355" i="1"/>
  <c r="J375" i="1"/>
  <c r="M361" i="1"/>
  <c r="L358" i="1"/>
  <c r="AA357" i="1"/>
  <c r="L372" i="1"/>
  <c r="M369" i="1"/>
  <c r="H372" i="1" l="1"/>
  <c r="G365" i="1"/>
  <c r="I374" i="1"/>
  <c r="AA359" i="1"/>
  <c r="K374" i="1"/>
  <c r="J355" i="1" l="1"/>
  <c r="G369" i="1"/>
  <c r="G361" i="1"/>
  <c r="H358" i="1"/>
  <c r="AA361" i="1"/>
  <c r="AC361" i="1" l="1"/>
  <c r="AD363" i="1" s="1"/>
  <c r="AC363" i="1" s="1"/>
  <c r="F380" i="1" s="1"/>
  <c r="AC359" i="1"/>
  <c r="F379" i="1" s="1"/>
  <c r="AC357" i="1"/>
  <c r="AA363" i="1"/>
  <c r="J386" i="1"/>
  <c r="I356" i="1"/>
  <c r="M397" i="1"/>
  <c r="F378" i="1"/>
  <c r="F377" i="1" s="1"/>
  <c r="AA353" i="1"/>
  <c r="AC355" i="1"/>
  <c r="L404" i="1" l="1"/>
  <c r="L390" i="1"/>
  <c r="AA389" i="1"/>
  <c r="J407" i="1"/>
  <c r="M393" i="1"/>
  <c r="M401" i="1"/>
  <c r="K388" i="1"/>
  <c r="AA387" i="1"/>
  <c r="I406" i="1" l="1"/>
  <c r="G397" i="1"/>
  <c r="AA391" i="1"/>
  <c r="H404" i="1"/>
  <c r="K406" i="1"/>
  <c r="G401" i="1" l="1"/>
  <c r="AA393" i="1"/>
  <c r="G393" i="1"/>
  <c r="J387" i="1"/>
  <c r="H390" i="1"/>
  <c r="AC389" i="1" l="1"/>
  <c r="AC393" i="1"/>
  <c r="AD395" i="1" s="1"/>
  <c r="AC395" i="1" s="1"/>
  <c r="F412" i="1" s="1"/>
  <c r="AC391" i="1"/>
  <c r="F411" i="1" s="1"/>
  <c r="M429" i="1"/>
  <c r="F410" i="1"/>
  <c r="F409" i="1" s="1"/>
  <c r="I388" i="1"/>
  <c r="J418" i="1"/>
  <c r="AA395" i="1"/>
  <c r="AC387" i="1"/>
  <c r="AA385" i="1"/>
  <c r="K420" i="1" l="1"/>
  <c r="AA419" i="1"/>
  <c r="L436" i="1"/>
  <c r="L422" i="1"/>
  <c r="M433" i="1"/>
  <c r="J439" i="1"/>
  <c r="AA421" i="1"/>
  <c r="M425" i="1"/>
  <c r="I438" i="1" l="1"/>
  <c r="AA423" i="1"/>
  <c r="K438" i="1"/>
  <c r="H436" i="1"/>
  <c r="G429" i="1"/>
  <c r="G433" i="1" l="1"/>
  <c r="AA425" i="1"/>
  <c r="J419" i="1"/>
  <c r="H422" i="1"/>
  <c r="G425" i="1"/>
  <c r="AC421" i="1" l="1"/>
  <c r="AC423" i="1"/>
  <c r="F443" i="1" s="1"/>
  <c r="AC425" i="1"/>
  <c r="AD427" i="1" s="1"/>
  <c r="AC427" i="1" s="1"/>
  <c r="F444" i="1" s="1"/>
  <c r="J450" i="1"/>
  <c r="M461" i="1"/>
  <c r="AA427" i="1"/>
  <c r="I420" i="1"/>
  <c r="F442" i="1"/>
  <c r="F441" i="1" s="1"/>
  <c r="AA417" i="1"/>
  <c r="AC419" i="1"/>
  <c r="J471" i="1" l="1"/>
  <c r="M457" i="1"/>
  <c r="L454" i="1"/>
  <c r="M465" i="1"/>
  <c r="AA453" i="1"/>
  <c r="L468" i="1"/>
  <c r="K452" i="1"/>
  <c r="AA451" i="1"/>
  <c r="H468" i="1" l="1"/>
  <c r="G461" i="1"/>
  <c r="K470" i="1"/>
  <c r="AA455" i="1"/>
  <c r="I470" i="1"/>
  <c r="J451" i="1" l="1"/>
  <c r="G457" i="1"/>
  <c r="H454" i="1"/>
  <c r="AA457" i="1"/>
  <c r="G465" i="1"/>
  <c r="AC457" i="1" l="1"/>
  <c r="AD459" i="1" s="1"/>
  <c r="AC459" i="1" s="1"/>
  <c r="F476" i="1" s="1"/>
  <c r="AC453" i="1"/>
  <c r="AC455" i="1"/>
  <c r="F475" i="1" s="1"/>
  <c r="AA459" i="1"/>
  <c r="M493" i="1"/>
  <c r="I452" i="1"/>
  <c r="J482" i="1"/>
  <c r="F474" i="1"/>
  <c r="F473" i="1" s="1"/>
  <c r="AA449" i="1"/>
  <c r="AC451" i="1"/>
  <c r="L500" i="1" l="1"/>
  <c r="AA485" i="1"/>
  <c r="M497" i="1"/>
  <c r="M489" i="1"/>
  <c r="L486" i="1"/>
  <c r="J503" i="1"/>
  <c r="AA483" i="1"/>
  <c r="K484" i="1"/>
  <c r="I502" i="1" l="1"/>
  <c r="AA487" i="1"/>
  <c r="H500" i="1"/>
  <c r="G493" i="1"/>
  <c r="K502" i="1"/>
  <c r="G497" i="1" l="1"/>
  <c r="AA489" i="1"/>
  <c r="H486" i="1"/>
  <c r="G489" i="1"/>
  <c r="J483" i="1"/>
  <c r="AC489" i="1" l="1"/>
  <c r="AD491" i="1" s="1"/>
  <c r="AC491" i="1" s="1"/>
  <c r="F508" i="1" s="1"/>
  <c r="AC485" i="1"/>
  <c r="AC487" i="1"/>
  <c r="F507" i="1" s="1"/>
  <c r="F506" i="1"/>
  <c r="F505" i="1" s="1"/>
  <c r="J514" i="1"/>
  <c r="I484" i="1"/>
  <c r="M525" i="1"/>
  <c r="AA491" i="1"/>
  <c r="AC483" i="1"/>
  <c r="AA481" i="1"/>
  <c r="J535" i="1" l="1"/>
  <c r="M521" i="1"/>
  <c r="L518" i="1"/>
  <c r="M529" i="1"/>
  <c r="L532" i="1"/>
  <c r="AA517" i="1"/>
  <c r="K516" i="1"/>
  <c r="AA515" i="1"/>
  <c r="H532" i="1" l="1"/>
  <c r="G525" i="1"/>
  <c r="K534" i="1"/>
  <c r="AA519" i="1"/>
  <c r="I534" i="1"/>
  <c r="J515" i="1" l="1"/>
  <c r="G521" i="1"/>
  <c r="H518" i="1"/>
  <c r="G529" i="1"/>
  <c r="AA521" i="1"/>
  <c r="AC521" i="1" l="1"/>
  <c r="AD523" i="1" s="1"/>
  <c r="AC523" i="1" s="1"/>
  <c r="F540" i="1" s="1"/>
  <c r="AC517" i="1"/>
  <c r="AC519" i="1"/>
  <c r="F539" i="1" s="1"/>
  <c r="AA523" i="1"/>
  <c r="M557" i="1"/>
  <c r="I516" i="1"/>
  <c r="F538" i="1"/>
  <c r="F537" i="1" s="1"/>
  <c r="J546" i="1"/>
  <c r="AA513" i="1"/>
  <c r="AC515" i="1"/>
  <c r="AA549" i="1" l="1"/>
  <c r="L564" i="1"/>
  <c r="M553" i="1"/>
  <c r="M561" i="1"/>
  <c r="L550" i="1"/>
  <c r="J567" i="1"/>
  <c r="AA547" i="1"/>
  <c r="K548" i="1"/>
  <c r="K566" i="1" l="1"/>
  <c r="H564" i="1"/>
  <c r="I566" i="1"/>
  <c r="AA551" i="1"/>
  <c r="G557" i="1"/>
  <c r="AA553" i="1" l="1"/>
  <c r="G553" i="1"/>
  <c r="J547" i="1"/>
  <c r="G561" i="1"/>
  <c r="H550" i="1"/>
  <c r="AC551" i="1" l="1"/>
  <c r="F571" i="1" s="1"/>
  <c r="AC553" i="1"/>
  <c r="AD555" i="1" s="1"/>
  <c r="AC555" i="1" s="1"/>
  <c r="F572" i="1" s="1"/>
  <c r="AC549" i="1"/>
  <c r="F570" i="1" s="1"/>
  <c r="F569" i="1" s="1"/>
  <c r="M589" i="1"/>
  <c r="I548" i="1"/>
  <c r="J578" i="1"/>
  <c r="AA555" i="1"/>
  <c r="AC547" i="1"/>
  <c r="AA545" i="1"/>
  <c r="AA579" i="1" l="1"/>
  <c r="K580" i="1"/>
  <c r="L596" i="1"/>
  <c r="M593" i="1"/>
  <c r="AA581" i="1"/>
  <c r="J599" i="1"/>
  <c r="M585" i="1"/>
  <c r="L582" i="1"/>
  <c r="AA583" i="1" l="1"/>
  <c r="H596" i="1"/>
  <c r="G589" i="1"/>
  <c r="K598" i="1"/>
  <c r="I598" i="1"/>
  <c r="AA585" i="1" l="1"/>
  <c r="G593" i="1"/>
  <c r="J579" i="1"/>
  <c r="G585" i="1"/>
  <c r="H582" i="1"/>
  <c r="AC583" i="1" l="1"/>
  <c r="F603" i="1" s="1"/>
  <c r="AC581" i="1"/>
  <c r="AC585" i="1"/>
  <c r="AD587" i="1" s="1"/>
  <c r="AC587" i="1" s="1"/>
  <c r="F604" i="1" s="1"/>
  <c r="J610" i="1"/>
  <c r="AA587" i="1"/>
  <c r="I580" i="1"/>
  <c r="M621" i="1"/>
  <c r="F602" i="1"/>
  <c r="F601" i="1" s="1"/>
  <c r="AA577" i="1"/>
  <c r="AC579" i="1"/>
  <c r="M625" i="1" l="1"/>
  <c r="L614" i="1"/>
  <c r="M617" i="1"/>
  <c r="AA613" i="1"/>
  <c r="L628" i="1"/>
  <c r="J631" i="1"/>
  <c r="K612" i="1"/>
  <c r="AA611" i="1"/>
  <c r="K630" i="1" l="1"/>
  <c r="I630" i="1"/>
  <c r="AA615" i="1"/>
  <c r="H628" i="1"/>
  <c r="G621" i="1"/>
  <c r="H614" i="1" l="1"/>
  <c r="G625" i="1"/>
  <c r="AA617" i="1"/>
  <c r="J611" i="1"/>
  <c r="G617" i="1"/>
  <c r="AC617" i="1" l="1"/>
  <c r="AD619" i="1" s="1"/>
  <c r="AC619" i="1" s="1"/>
  <c r="AC613" i="1"/>
  <c r="AC615" i="1"/>
  <c r="F635" i="1" s="1"/>
  <c r="M653" i="1"/>
  <c r="I612" i="1"/>
  <c r="F634" i="1"/>
  <c r="F633" i="1" s="1"/>
  <c r="AA619" i="1"/>
  <c r="J642" i="1"/>
  <c r="F636" i="1"/>
  <c r="AC611" i="1"/>
  <c r="AA609" i="1"/>
  <c r="AA643" i="1" l="1"/>
  <c r="K644" i="1"/>
  <c r="L660" i="1"/>
  <c r="M649" i="1"/>
  <c r="AA645" i="1"/>
  <c r="J663" i="1"/>
  <c r="L646" i="1"/>
  <c r="M657" i="1"/>
  <c r="H660" i="1" l="1"/>
  <c r="G653" i="1"/>
  <c r="K662" i="1"/>
  <c r="I662" i="1"/>
  <c r="AA647" i="1"/>
  <c r="G649" i="1" l="1"/>
  <c r="J643" i="1"/>
  <c r="G657" i="1"/>
  <c r="AA649" i="1"/>
  <c r="H646" i="1"/>
  <c r="AC649" i="1" l="1"/>
  <c r="AD651" i="1" s="1"/>
  <c r="AC647" i="1"/>
  <c r="F667" i="1" s="1"/>
  <c r="AC645" i="1"/>
  <c r="AC651" i="1"/>
  <c r="F668" i="1" s="1"/>
  <c r="F670" i="1" s="1"/>
  <c r="AA651" i="1"/>
  <c r="I644" i="1"/>
  <c r="F666" i="1"/>
  <c r="F665" i="1" s="1"/>
  <c r="AA641" i="1"/>
  <c r="AC643"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D2" authorId="0" shapeId="0" xr:uid="{B01B6294-A8B5-4BFD-A37B-0D431CDD8819}">
      <text>
        <r>
          <rPr>
            <sz val="9"/>
            <color indexed="81"/>
            <rFont val="Tahoma"/>
            <family val="2"/>
          </rPr>
          <t xml:space="preserve">
</t>
        </r>
      </text>
    </comment>
    <comment ref="D33" authorId="0" shapeId="0" xr:uid="{9ED5F4AB-510F-42BD-817E-CBFBAD09CCBE}">
      <text>
        <r>
          <rPr>
            <sz val="9"/>
            <color indexed="81"/>
            <rFont val="Tahoma"/>
            <family val="2"/>
          </rPr>
          <t xml:space="preserve">
</t>
        </r>
      </text>
    </comment>
    <comment ref="O33" authorId="0" shapeId="0" xr:uid="{64D0CCD9-E848-4FAB-B8E8-1C64A2D11B81}">
      <text>
        <r>
          <rPr>
            <sz val="12"/>
            <color indexed="42"/>
            <rFont val="Tahoma"/>
            <family val="2"/>
          </rPr>
          <t xml:space="preserve">
</t>
        </r>
      </text>
    </comment>
    <comment ref="D65" authorId="0" shapeId="0" xr:uid="{37771D93-5E95-4198-8D82-75E58F34DCFC}">
      <text>
        <r>
          <rPr>
            <sz val="9"/>
            <color indexed="81"/>
            <rFont val="Tahoma"/>
            <family val="2"/>
          </rPr>
          <t xml:space="preserve">
</t>
        </r>
      </text>
    </comment>
    <comment ref="O65" authorId="0" shapeId="0" xr:uid="{AACE9775-1B56-4DD3-A050-7DD2013925E4}">
      <text>
        <r>
          <rPr>
            <sz val="9"/>
            <color indexed="81"/>
            <rFont val="Tahoma"/>
            <family val="2"/>
          </rPr>
          <t xml:space="preserve">
</t>
        </r>
      </text>
    </comment>
    <comment ref="O97" authorId="0" shapeId="0" xr:uid="{DBDFF209-167A-4281-B84B-B4ADE82B8419}">
      <text>
        <r>
          <rPr>
            <sz val="9"/>
            <color indexed="81"/>
            <rFont val="Tahoma"/>
            <family val="2"/>
          </rPr>
          <t xml:space="preserve">
</t>
        </r>
      </text>
    </comment>
    <comment ref="D101" authorId="0" shapeId="0" xr:uid="{F148CEA9-4479-4FB1-824A-BBEAA40048C1}">
      <text>
        <r>
          <rPr>
            <sz val="9"/>
            <color indexed="81"/>
            <rFont val="Tahoma"/>
            <family val="2"/>
          </rPr>
          <t xml:space="preserve">
</t>
        </r>
      </text>
    </comment>
    <comment ref="O129" authorId="0" shapeId="0" xr:uid="{6085E4D2-AC0C-4CE5-A346-2EA89BCB6F40}">
      <text>
        <r>
          <rPr>
            <sz val="9"/>
            <color indexed="81"/>
            <rFont val="Tahoma"/>
            <family val="2"/>
          </rPr>
          <t xml:space="preserve">
</t>
        </r>
      </text>
    </comment>
    <comment ref="D136" authorId="0" shapeId="0" xr:uid="{A33DC8F3-568A-4737-BA54-E706F98731DE}">
      <text>
        <r>
          <rPr>
            <sz val="9"/>
            <color indexed="81"/>
            <rFont val="Tahoma"/>
            <family val="2"/>
          </rPr>
          <t xml:space="preserve">
</t>
        </r>
      </text>
    </comment>
    <comment ref="D161" authorId="0" shapeId="0" xr:uid="{E6EBF2E1-4354-4037-9369-D1599775083E}">
      <text/>
    </comment>
    <comment ref="O161" authorId="0" shapeId="0" xr:uid="{928519A2-7DC0-40D7-86B5-91BBC5B9AD98}">
      <text>
        <r>
          <rPr>
            <sz val="9"/>
            <color indexed="81"/>
            <rFont val="Tahoma"/>
            <family val="2"/>
          </rPr>
          <t xml:space="preserve">
</t>
        </r>
      </text>
    </comment>
    <comment ref="D193" authorId="0" shapeId="0" xr:uid="{B9C1E10B-7686-4B80-B1C1-BA354BA039D7}">
      <text>
        <r>
          <rPr>
            <sz val="9"/>
            <color indexed="81"/>
            <rFont val="Tahoma"/>
            <family val="2"/>
          </rPr>
          <t xml:space="preserve">
</t>
        </r>
      </text>
    </comment>
    <comment ref="O193" authorId="0" shapeId="0" xr:uid="{8003BF50-D9B3-4B6D-AB3D-133499487278}">
      <text>
        <r>
          <rPr>
            <sz val="9"/>
            <color indexed="81"/>
            <rFont val="Tahoma"/>
            <family val="2"/>
          </rPr>
          <t xml:space="preserve">
</t>
        </r>
      </text>
    </comment>
    <comment ref="D225" authorId="0" shapeId="0" xr:uid="{60AABE18-A1BF-477F-B5B2-6DE9F746880B}">
      <text>
        <r>
          <rPr>
            <sz val="9"/>
            <color indexed="81"/>
            <rFont val="Tahoma"/>
            <family val="2"/>
          </rPr>
          <t xml:space="preserve">
</t>
        </r>
      </text>
    </comment>
    <comment ref="O225" authorId="0" shapeId="0" xr:uid="{60AF24E3-BD73-456B-B62F-98D6D401DDF7}">
      <text>
        <r>
          <rPr>
            <sz val="9"/>
            <color indexed="81"/>
            <rFont val="Tahoma"/>
            <family val="2"/>
          </rPr>
          <t xml:space="preserve">
</t>
        </r>
      </text>
    </comment>
    <comment ref="D257" authorId="0" shapeId="0" xr:uid="{CA13FD80-86A2-4EC2-820A-F380761C2663}">
      <text>
        <r>
          <rPr>
            <sz val="9"/>
            <color indexed="81"/>
            <rFont val="Tahoma"/>
            <family val="2"/>
          </rPr>
          <t xml:space="preserve">
</t>
        </r>
      </text>
    </comment>
    <comment ref="O257" authorId="0" shapeId="0" xr:uid="{97D79F9F-D1AC-45BC-BE85-A90EBA0177B6}">
      <text>
        <r>
          <rPr>
            <sz val="9"/>
            <color indexed="81"/>
            <rFont val="Tahoma"/>
            <family val="2"/>
          </rPr>
          <t xml:space="preserve">
</t>
        </r>
      </text>
    </comment>
    <comment ref="D289" authorId="0" shapeId="0" xr:uid="{E181E13B-BD12-4E14-90A8-C15B3AA14D24}">
      <text>
        <r>
          <rPr>
            <sz val="9"/>
            <color indexed="81"/>
            <rFont val="Tahoma"/>
            <family val="2"/>
          </rPr>
          <t xml:space="preserve">
</t>
        </r>
      </text>
    </comment>
    <comment ref="O289" authorId="0" shapeId="0" xr:uid="{B64E6880-F604-4DAF-A73A-7283C733A555}">
      <text>
        <r>
          <rPr>
            <sz val="9"/>
            <color indexed="81"/>
            <rFont val="Tahoma"/>
            <family val="2"/>
          </rPr>
          <t xml:space="preserve">
</t>
        </r>
      </text>
    </comment>
    <comment ref="O321" authorId="0" shapeId="0" xr:uid="{9F1AF6A6-9D07-41F6-B814-B933101B781C}">
      <text>
        <r>
          <rPr>
            <sz val="9"/>
            <color indexed="81"/>
            <rFont val="Tahoma"/>
            <family val="2"/>
          </rPr>
          <t xml:space="preserve">
</t>
        </r>
      </text>
    </comment>
    <comment ref="D324" authorId="0" shapeId="0" xr:uid="{A615011C-EA57-4FF7-BF63-7F51A2B227E2}">
      <text>
        <r>
          <rPr>
            <sz val="9"/>
            <color indexed="81"/>
            <rFont val="Tahoma"/>
            <family val="2"/>
          </rPr>
          <t xml:space="preserve">
</t>
        </r>
      </text>
    </comment>
    <comment ref="A344" authorId="0" shapeId="0" xr:uid="{5737295F-4265-400E-80DC-26F330109D98}">
      <text>
        <r>
          <rPr>
            <sz val="9"/>
            <color indexed="81"/>
            <rFont val="Tahoma"/>
            <family val="2"/>
          </rPr>
          <t xml:space="preserve">
</t>
        </r>
      </text>
    </comment>
    <comment ref="D353" authorId="0" shapeId="0" xr:uid="{500FD939-5FF0-475A-A187-9F81852B99D2}">
      <text>
        <r>
          <rPr>
            <sz val="9"/>
            <color indexed="81"/>
            <rFont val="Tahoma"/>
            <family val="2"/>
          </rPr>
          <t xml:space="preserve">
</t>
        </r>
      </text>
    </comment>
    <comment ref="O353" authorId="0" shapeId="0" xr:uid="{0B9ADDA0-3BBD-4A3B-BEB8-0CEA922BCB26}">
      <text>
        <r>
          <rPr>
            <sz val="9"/>
            <color indexed="81"/>
            <rFont val="Tahoma"/>
            <family val="2"/>
          </rPr>
          <t xml:space="preserve">
</t>
        </r>
      </text>
    </comment>
    <comment ref="D385" authorId="0" shapeId="0" xr:uid="{EC218B58-4592-42F6-8B1B-9F760332D9EE}">
      <text>
        <r>
          <rPr>
            <sz val="9"/>
            <color indexed="81"/>
            <rFont val="Tahoma"/>
            <family val="2"/>
          </rPr>
          <t xml:space="preserve">
</t>
        </r>
      </text>
    </comment>
    <comment ref="O385" authorId="0" shapeId="0" xr:uid="{A655BDAA-9334-4928-A764-64308E43B617}">
      <text>
        <r>
          <rPr>
            <sz val="9"/>
            <color indexed="81"/>
            <rFont val="Tahoma"/>
            <family val="2"/>
          </rPr>
          <t xml:space="preserve">
</t>
        </r>
      </text>
    </comment>
    <comment ref="D417" authorId="0" shapeId="0" xr:uid="{325963A0-3F1A-41FA-9FE8-688E0D2C61A3}">
      <text>
        <r>
          <rPr>
            <sz val="9"/>
            <color indexed="81"/>
            <rFont val="Tahoma"/>
            <family val="2"/>
          </rPr>
          <t xml:space="preserve">
</t>
        </r>
      </text>
    </comment>
    <comment ref="O417" authorId="0" shapeId="0" xr:uid="{D17C63A7-46AF-4224-8732-889C3DEC95FE}">
      <text>
        <r>
          <rPr>
            <sz val="9"/>
            <color indexed="81"/>
            <rFont val="Tahoma"/>
            <family val="2"/>
          </rPr>
          <t xml:space="preserve">
</t>
        </r>
      </text>
    </comment>
    <comment ref="D449" authorId="0" shapeId="0" xr:uid="{A583B7F6-FC77-4E78-85DB-8CAEA2F30929}">
      <text>
        <r>
          <rPr>
            <sz val="9"/>
            <color indexed="81"/>
            <rFont val="Tahoma"/>
            <family val="2"/>
          </rPr>
          <t xml:space="preserve">
</t>
        </r>
      </text>
    </comment>
    <comment ref="O449" authorId="0" shapeId="0" xr:uid="{28AC4DA3-EF56-451F-8F22-2EBA9EED207C}">
      <text>
        <r>
          <rPr>
            <sz val="9"/>
            <color indexed="81"/>
            <rFont val="Tahoma"/>
            <family val="2"/>
          </rPr>
          <t xml:space="preserve">
</t>
        </r>
      </text>
    </comment>
    <comment ref="D481" authorId="0" shapeId="0" xr:uid="{E7D87FC9-C446-4744-99FF-82AE126A4636}">
      <text>
        <r>
          <rPr>
            <sz val="9"/>
            <color indexed="81"/>
            <rFont val="Tahoma"/>
            <family val="2"/>
          </rPr>
          <t xml:space="preserve">
</t>
        </r>
      </text>
    </comment>
    <comment ref="O481" authorId="0" shapeId="0" xr:uid="{B5370C9F-521D-4A02-A4C0-F45C9C38A040}">
      <text>
        <r>
          <rPr>
            <sz val="9"/>
            <color indexed="81"/>
            <rFont val="Tahoma"/>
            <family val="2"/>
          </rPr>
          <t xml:space="preserve">
</t>
        </r>
      </text>
    </comment>
    <comment ref="D513" authorId="0" shapeId="0" xr:uid="{966CF79B-4DAB-492D-8D28-808E33108385}">
      <text>
        <r>
          <rPr>
            <sz val="9"/>
            <color indexed="81"/>
            <rFont val="Tahoma"/>
            <family val="2"/>
          </rPr>
          <t xml:space="preserve">
</t>
        </r>
      </text>
    </comment>
    <comment ref="O513" authorId="0" shapeId="0" xr:uid="{95A81F4C-40E3-4518-A282-E25C4BD5D75C}">
      <text>
        <r>
          <rPr>
            <sz val="9"/>
            <color indexed="81"/>
            <rFont val="Tahoma"/>
            <family val="2"/>
          </rPr>
          <t xml:space="preserve">
</t>
        </r>
      </text>
    </comment>
    <comment ref="D545" authorId="0" shapeId="0" xr:uid="{B4B87EE1-12A4-45FF-86AF-5F57A943706E}">
      <text>
        <r>
          <rPr>
            <sz val="9"/>
            <color indexed="81"/>
            <rFont val="Tahoma"/>
            <family val="2"/>
          </rPr>
          <t xml:space="preserve">
</t>
        </r>
      </text>
    </comment>
    <comment ref="O545" authorId="0" shapeId="0" xr:uid="{8A1AADE5-8AA8-46EB-92FC-69B085A98F4F}">
      <text>
        <r>
          <rPr>
            <sz val="9"/>
            <color indexed="81"/>
            <rFont val="Tahoma"/>
            <family val="2"/>
          </rPr>
          <t xml:space="preserve">
</t>
        </r>
      </text>
    </comment>
    <comment ref="D577" authorId="0" shapeId="0" xr:uid="{F78BC4E7-2661-453A-8DF8-D0077E043274}">
      <text>
        <r>
          <rPr>
            <sz val="9"/>
            <color indexed="81"/>
            <rFont val="Tahoma"/>
            <family val="2"/>
          </rPr>
          <t xml:space="preserve">
</t>
        </r>
      </text>
    </comment>
    <comment ref="O577" authorId="0" shapeId="0" xr:uid="{3B4935E3-07AD-4552-ACD0-B45A4166C5DC}">
      <text>
        <r>
          <rPr>
            <sz val="9"/>
            <color indexed="81"/>
            <rFont val="Tahoma"/>
            <family val="2"/>
          </rPr>
          <t xml:space="preserve">
</t>
        </r>
      </text>
    </comment>
    <comment ref="D582" authorId="0" shapeId="0" xr:uid="{F54C01F5-0B41-4E01-96E2-1E1AC800D927}">
      <text>
        <r>
          <rPr>
            <sz val="9"/>
            <color indexed="81"/>
            <rFont val="Tahoma"/>
            <family val="2"/>
          </rPr>
          <t xml:space="preserve">
</t>
        </r>
      </text>
    </comment>
    <comment ref="D609" authorId="0" shapeId="0" xr:uid="{86AA0C6B-6773-44E9-A09C-AC072FEEFF70}">
      <text>
        <r>
          <rPr>
            <sz val="9"/>
            <color indexed="81"/>
            <rFont val="Tahoma"/>
            <family val="2"/>
          </rPr>
          <t xml:space="preserve">
</t>
        </r>
      </text>
    </comment>
    <comment ref="O609" authorId="0" shapeId="0" xr:uid="{2FA099E5-EF6D-46CB-80E1-00CFA2CA5A8D}">
      <text>
        <r>
          <rPr>
            <sz val="9"/>
            <color indexed="81"/>
            <rFont val="Tahoma"/>
            <family val="2"/>
          </rPr>
          <t xml:space="preserve">
</t>
        </r>
      </text>
    </comment>
    <comment ref="D640" authorId="0" shapeId="0" xr:uid="{768F8FFC-599F-48E1-A188-C24C5A7F0161}">
      <text>
        <r>
          <rPr>
            <sz val="9"/>
            <color indexed="81"/>
            <rFont val="Tahoma"/>
            <family val="2"/>
          </rPr>
          <t xml:space="preserve">
</t>
        </r>
      </text>
    </comment>
    <comment ref="O641" authorId="0" shapeId="0" xr:uid="{BBC9AAAA-E4AF-47AD-8F50-25C4145DF578}">
      <text>
        <r>
          <rPr>
            <sz val="9"/>
            <color indexed="81"/>
            <rFont val="Tahoma"/>
            <family val="2"/>
          </rPr>
          <t xml:space="preserve">
</t>
        </r>
      </text>
    </comment>
    <comment ref="O674" authorId="0" shapeId="0" xr:uid="{E1E7C475-28C2-46A4-A78F-81B65F66E265}">
      <text>
        <r>
          <rPr>
            <sz val="9"/>
            <color indexed="81"/>
            <rFont val="Tahoma"/>
            <family val="2"/>
          </rPr>
          <t xml:space="preserve">
</t>
        </r>
      </text>
    </comment>
  </commentList>
</comments>
</file>

<file path=xl/sharedStrings.xml><?xml version="1.0" encoding="utf-8"?>
<sst xmlns="http://schemas.openxmlformats.org/spreadsheetml/2006/main" count="1366" uniqueCount="531">
  <si>
    <t>Your psychosocial needs</t>
  </si>
  <si>
    <t>Your seasons cycles</t>
  </si>
  <si>
    <t>Muliplier:</t>
  </si>
  <si>
    <t>Day I was born (MM/DD/YYYY):</t>
  </si>
  <si>
    <t xml:space="preserve">self-needs score: </t>
  </si>
  <si>
    <t>resolution</t>
  </si>
  <si>
    <r>
      <t>Thi</t>
    </r>
    <r>
      <rPr>
        <b/>
        <sz val="12"/>
        <color theme="1"/>
        <rFont val="Cambria"/>
        <family val="1"/>
      </rPr>
      <t>s is a story</t>
    </r>
    <r>
      <rPr>
        <b/>
        <sz val="12"/>
        <rFont val="Cambria"/>
        <family val="1"/>
      </rPr>
      <t xml:space="preserve"> about your life. </t>
    </r>
  </si>
  <si>
    <t xml:space="preserve">social-needs score: </t>
  </si>
  <si>
    <t xml:space="preserve">Your life is driven by needs. How well you meet those needs writes your life's script. </t>
  </si>
  <si>
    <t>I feel accepted by my family for who I am.</t>
  </si>
  <si>
    <t>absolutely true</t>
  </si>
  <si>
    <t>acceptance+</t>
  </si>
  <si>
    <t>I don’t feel I belong anywhere.</t>
  </si>
  <si>
    <t>absolutely untrue</t>
  </si>
  <si>
    <t>acceptance-</t>
  </si>
  <si>
    <t>inner city</t>
  </si>
  <si>
    <r>
      <t>Besides basic needs, like food and shelter, you experience higher growth needs. This is a story about your own growth needs. Specifically, the balance you experience between your</t>
    </r>
    <r>
      <rPr>
        <i/>
        <sz val="11"/>
        <rFont val="Cambria"/>
        <family val="1"/>
      </rPr>
      <t xml:space="preserve"> </t>
    </r>
    <r>
      <rPr>
        <b/>
        <i/>
        <sz val="11"/>
        <rFont val="Cambria"/>
        <family val="1"/>
      </rPr>
      <t>self-needs</t>
    </r>
    <r>
      <rPr>
        <sz val="11"/>
        <rFont val="Cambria"/>
        <family val="1"/>
      </rPr>
      <t xml:space="preserve"> and your </t>
    </r>
    <r>
      <rPr>
        <b/>
        <i/>
        <sz val="11"/>
        <rFont val="Cambria"/>
        <family val="1"/>
      </rPr>
      <t>social-needs</t>
    </r>
    <r>
      <rPr>
        <sz val="11"/>
        <rFont val="Cambria"/>
        <family val="1"/>
      </rPr>
      <t xml:space="preserve">. These are complementary sides of your </t>
    </r>
    <r>
      <rPr>
        <b/>
        <i/>
        <sz val="11"/>
        <rFont val="Cambria"/>
        <family val="1"/>
      </rPr>
      <t>psychosocial</t>
    </r>
    <r>
      <rPr>
        <b/>
        <sz val="11"/>
        <rFont val="Cambria"/>
        <family val="1"/>
      </rPr>
      <t xml:space="preserve"> </t>
    </r>
    <r>
      <rPr>
        <b/>
        <i/>
        <sz val="11"/>
        <rFont val="Cambria"/>
        <family val="1"/>
      </rPr>
      <t>needs</t>
    </r>
    <r>
      <rPr>
        <sz val="11"/>
        <rFont val="Cambria"/>
        <family val="1"/>
      </rPr>
      <t>.</t>
    </r>
  </si>
  <si>
    <t>I rely on a close-knit group for emotional supports.</t>
  </si>
  <si>
    <t>mostly true</t>
  </si>
  <si>
    <t>supports+</t>
  </si>
  <si>
    <t xml:space="preserve">You are </t>
  </si>
  <si>
    <t xml:space="preserve">significantly prone to </t>
  </si>
  <si>
    <t xml:space="preserve">lean politically rightward. </t>
  </si>
  <si>
    <t>urban</t>
  </si>
  <si>
    <t>mostly untrue</t>
  </si>
  <si>
    <t xml:space="preserve">I have no cohesive group for emotional supports. </t>
  </si>
  <si>
    <t>supports-</t>
  </si>
  <si>
    <t xml:space="preserve">moderately prone to </t>
  </si>
  <si>
    <t>suburb</t>
  </si>
  <si>
    <t>somewhat untrue</t>
  </si>
  <si>
    <t>I feel I am treated equally with others.</t>
  </si>
  <si>
    <t>equality+</t>
  </si>
  <si>
    <t xml:space="preserve">slightly prone to </t>
  </si>
  <si>
    <t>exurb</t>
  </si>
  <si>
    <t>can’t say true or false</t>
  </si>
  <si>
    <t>Your self-needs</t>
  </si>
  <si>
    <t>Your social-needs</t>
  </si>
  <si>
    <t>There are times I feel held to a double standard.</t>
  </si>
  <si>
    <t>equality-</t>
  </si>
  <si>
    <t xml:space="preserve">you are </t>
  </si>
  <si>
    <t>rural</t>
  </si>
  <si>
    <t>somewhat true</t>
  </si>
  <si>
    <r>
      <t xml:space="preserve">You need to be able to function on your own, without always running to others. You need to avoid being totally vulnerable to others. You need to provide for yourself as much as you can. These are your </t>
    </r>
    <r>
      <rPr>
        <i/>
        <sz val="11"/>
        <rFont val="Cambria"/>
        <family val="1"/>
      </rPr>
      <t>self-needs</t>
    </r>
    <r>
      <rPr>
        <sz val="11"/>
        <rFont val="Cambria"/>
        <family val="1"/>
      </rPr>
      <t>.</t>
    </r>
  </si>
  <si>
    <r>
      <t xml:space="preserve">You also need others to be there for those areas you cannot always provide for yourself. You need others for support. You need others for comradery, for affection, for unity against threats. These are your </t>
    </r>
    <r>
      <rPr>
        <i/>
        <sz val="11"/>
        <rFont val="Cambria"/>
        <family val="1"/>
      </rPr>
      <t>social-needs</t>
    </r>
    <r>
      <rPr>
        <sz val="11"/>
        <rFont val="Cambria"/>
        <family val="1"/>
      </rPr>
      <t>.</t>
    </r>
  </si>
  <si>
    <t>I feel included when among friends.</t>
  </si>
  <si>
    <t>inclusion+</t>
  </si>
  <si>
    <t>remote</t>
  </si>
  <si>
    <t>I feel my friends tolerate my differentness.</t>
  </si>
  <si>
    <t>inclusion-</t>
  </si>
  <si>
    <t xml:space="preserve">lean politically leftward. </t>
  </si>
  <si>
    <t>other</t>
  </si>
  <si>
    <t>I have at least one person I can call during a crisis.</t>
  </si>
  <si>
    <t>SOP+</t>
  </si>
  <si>
    <t>There is no one I can talk to about my latest problems.</t>
  </si>
  <si>
    <t>SOP-</t>
  </si>
  <si>
    <t>Autonomy</t>
  </si>
  <si>
    <t>Affection</t>
  </si>
  <si>
    <t>I feel free to expose less acceptable parts of myself.</t>
  </si>
  <si>
    <t>authenticity+</t>
  </si>
  <si>
    <t>Authenticity</t>
  </si>
  <si>
    <t>Affirmation</t>
  </si>
  <si>
    <t>I feel too rejected to express my full self.</t>
  </si>
  <si>
    <t>authenticity-</t>
  </si>
  <si>
    <t>Independence</t>
  </si>
  <si>
    <t>Appreciation</t>
  </si>
  <si>
    <t>I feel free to choose what is right in my own way.</t>
  </si>
  <si>
    <t>autonomy+</t>
  </si>
  <si>
    <t>Initiative</t>
  </si>
  <si>
    <t>Being understood</t>
  </si>
  <si>
    <t>I feel others infringing on my autonomy.</t>
  </si>
  <si>
    <t>autonomy-</t>
  </si>
  <si>
    <t>Internal incentive</t>
  </si>
  <si>
    <t>Belonging</t>
  </si>
  <si>
    <t xml:space="preserve">My self-initiative is encouraged by those in authority. </t>
  </si>
  <si>
    <t>self-initiative+</t>
  </si>
  <si>
    <t>Personal freedom</t>
  </si>
  <si>
    <t>Companionship</t>
  </si>
  <si>
    <t>I’m constantly told what to do by those in authority.</t>
  </si>
  <si>
    <t>self-initiative-</t>
  </si>
  <si>
    <t>Personal security</t>
  </si>
  <si>
    <t>Cooperation</t>
  </si>
  <si>
    <t>I feel free to express myself and be heard.</t>
  </si>
  <si>
    <t>self-expression+</t>
  </si>
  <si>
    <t>Privacy</t>
  </si>
  <si>
    <t>Dependability</t>
  </si>
  <si>
    <t>I feel pressured not to express my unique self.</t>
  </si>
  <si>
    <t>self-expression-</t>
  </si>
  <si>
    <t xml:space="preserve">Your situation prioritizes some needs over others, which in turn shapes your political outlook. </t>
  </si>
  <si>
    <t>Resilience</t>
  </si>
  <si>
    <t>Equal treatment</t>
  </si>
  <si>
    <t>I feel free to pursue my own dreams in life.</t>
  </si>
  <si>
    <t>self-purpose+</t>
  </si>
  <si>
    <t>Self-determination</t>
  </si>
  <si>
    <t>Friendship</t>
  </si>
  <si>
    <t>I feel pressured by others to give up my dreams.</t>
  </si>
  <si>
    <t>self-purpose-</t>
  </si>
  <si>
    <t xml:space="preserve"> You "chose" your politics to express needs you didn't choose.</t>
  </si>
  <si>
    <t>Self-efficacy</t>
  </si>
  <si>
    <t>Inclusion</t>
  </si>
  <si>
    <t>If I work hard enough I can succeed at almost anything.</t>
  </si>
  <si>
    <t>meritocracy</t>
  </si>
  <si>
    <t xml:space="preserve">Your situation affects how much discrimination you face in life, so </t>
  </si>
  <si>
    <t>Self-expression</t>
  </si>
  <si>
    <t>Intimacy</t>
  </si>
  <si>
    <t>I am vulnerably dependent on the generosity of others.</t>
  </si>
  <si>
    <t>vulnerability</t>
  </si>
  <si>
    <t>Self-purpose</t>
  </si>
  <si>
    <t>Predictability</t>
  </si>
  <si>
    <t>I am tired of being shamed for being "privileged."</t>
  </si>
  <si>
    <t>privilege shaming</t>
  </si>
  <si>
    <t xml:space="preserve">Your perceived opportunities in life affect your political outlook, so </t>
  </si>
  <si>
    <t>Self-responsibility</t>
  </si>
  <si>
    <t>Support</t>
  </si>
  <si>
    <t>I feel generally excluded from dominate society.</t>
  </si>
  <si>
    <t>discrimination</t>
  </si>
  <si>
    <t>Self-worth</t>
  </si>
  <si>
    <t>Synergy</t>
  </si>
  <si>
    <t>Environment where I now live.</t>
  </si>
  <si>
    <t>environment</t>
  </si>
  <si>
    <t xml:space="preserve">Your political views serve your priority of situational needs, </t>
  </si>
  <si>
    <t xml:space="preserve">created largely by living in </t>
  </si>
  <si>
    <t xml:space="preserve"> environment.</t>
  </si>
  <si>
    <t>Tenacity</t>
  </si>
  <si>
    <t>Trust</t>
  </si>
  <si>
    <t>and more…</t>
  </si>
  <si>
    <t>Life seeks to balance both</t>
  </si>
  <si>
    <t>Your first season cycle in life</t>
  </si>
  <si>
    <t>spring of 1st 20-yr cycle</t>
  </si>
  <si>
    <t>Your psychosocial journey begins here</t>
  </si>
  <si>
    <r>
      <t xml:space="preserve">At one point, you will think only about some </t>
    </r>
    <r>
      <rPr>
        <b/>
        <i/>
        <sz val="12"/>
        <rFont val="Cambria"/>
        <family val="1"/>
      </rPr>
      <t>self-need</t>
    </r>
    <r>
      <rPr>
        <sz val="12"/>
        <rFont val="Cambria"/>
        <family val="1"/>
      </rPr>
      <t>. You will burn with the need to assert your personal freedom, for example.</t>
    </r>
  </si>
  <si>
    <t>pre</t>
  </si>
  <si>
    <t xml:space="preserve">During this season, you </t>
  </si>
  <si>
    <t>Or that</t>
  </si>
  <si>
    <t xml:space="preserve">You will obsess about being alone. You will want to spend your nights without others around. You will crave solitude while feeling easily smothered by others nearby. You will avoid others throughout the weekend. You will steal moments away. You will hunger to know who you really are, apart from what others expect or demand you to be for them. In short, you will feel the coldness of your personal winter of inner growth. </t>
  </si>
  <si>
    <t>east</t>
  </si>
  <si>
    <t>Your life begins in a symbiotic bond with your mother. You start totally dependent on others. Your first sense of agency is seeing how others respond to your cries for help. As you learn to use your growing muscles, you naturally insist on doing more for yourself, even if it’s all trial and error. They call it the “terrible twos.”</t>
  </si>
  <si>
    <t>|</t>
  </si>
  <si>
    <t>Your life will begin in a symbiotic bond with your mother. You will start totally dependent on others. Your first sense of agency will emerge when others respond to your cries. As you learn to use your growing muscles, you will naturally insist on doing more for yourself, even if it’s all trial and error. They call it the “terrible twos.”</t>
  </si>
  <si>
    <t>south</t>
  </si>
  <si>
    <t>According to Erikson’s stages of psychosocial development, your first challenge is finding how much you can trust others, or slide into mistrust. By 3 years old, you face the challenge of willpower. You stretch your autonomy, or slip into doubt.</t>
  </si>
  <si>
    <t>west</t>
  </si>
  <si>
    <t>Your first five-year cycle forms the foundation of your personality. Your earliest experiences inform your initial generalizations. Is the world a safe place? Or one of frequent danger? "Do others respond to my needs? Or do I remain in pain?" How you experience your needs here sets the stage for life.</t>
  </si>
  <si>
    <t>Your first five-year cycle will form the foundation of your personality. Your earliest experiences inform your initial generalizations. Will the world be a safe place? Or one of frequent danger? "Will others respond to my needs? Or will I remain in pain?" This will set the stage for my life.</t>
  </si>
  <si>
    <t>north</t>
  </si>
  <si>
    <r>
      <t xml:space="preserve">At another time, you will long for companionship to the point of giving up some of that freedom. You will be pulled back to attend to your </t>
    </r>
    <r>
      <rPr>
        <b/>
        <i/>
        <sz val="12"/>
        <rFont val="Cambria"/>
        <family val="1"/>
      </rPr>
      <t>social-needs</t>
    </r>
    <r>
      <rPr>
        <sz val="12"/>
        <rFont val="Cambria"/>
        <family val="1"/>
      </rPr>
      <t>.</t>
    </r>
  </si>
  <si>
    <t>You will hunger for the affection of another. You will long to be held warmly by one who loves you, as you love them. You affirm them as you seek their affirmation. You seek many opportunities for shared intimacies during the week. You look for support among your close friends. In short, you feel the warmth of your personal summer of social growth.</t>
  </si>
  <si>
    <r>
      <t xml:space="preserve">Now put these together. About half the time, you wish to </t>
    </r>
    <r>
      <rPr>
        <b/>
        <sz val="12"/>
        <rFont val="Cambria"/>
        <family val="1"/>
      </rPr>
      <t>be alone</t>
    </r>
    <r>
      <rPr>
        <sz val="12"/>
        <rFont val="Cambria"/>
        <family val="1"/>
      </rPr>
      <t xml:space="preserve">. The other half of the time, generally speaking, you wish to </t>
    </r>
    <r>
      <rPr>
        <b/>
        <sz val="12"/>
        <rFont val="Cambria"/>
        <family val="1"/>
      </rPr>
      <t>be with</t>
    </r>
    <r>
      <rPr>
        <sz val="12"/>
        <rFont val="Cambria"/>
        <family val="1"/>
      </rPr>
      <t xml:space="preserve"> others. It's quite natural.</t>
    </r>
  </si>
  <si>
    <r>
      <t xml:space="preserve">Without this nature-based insight, you understandably feel confused when needing to </t>
    </r>
    <r>
      <rPr>
        <b/>
        <sz val="11"/>
        <rFont val="Cambria"/>
        <family val="1"/>
      </rPr>
      <t>be with</t>
    </r>
    <r>
      <rPr>
        <sz val="11"/>
        <rFont val="Cambria"/>
        <family val="1"/>
      </rPr>
      <t xml:space="preserve"> others at one point, then suddenly needing to </t>
    </r>
    <r>
      <rPr>
        <b/>
        <sz val="11"/>
        <rFont val="Cambria"/>
        <family val="1"/>
      </rPr>
      <t>be alone</t>
    </r>
    <r>
      <rPr>
        <sz val="11"/>
        <rFont val="Cambria"/>
        <family val="1"/>
      </rPr>
      <t>. This is life's balancing act.</t>
    </r>
  </si>
  <si>
    <t>Your 2nd season cycle in life</t>
  </si>
  <si>
    <t>summer of 1st 20-yr cycle</t>
  </si>
  <si>
    <t>Your psychosocial journey grows roots</t>
  </si>
  <si>
    <r>
      <t xml:space="preserve">You will find a transition from focusing on your </t>
    </r>
    <r>
      <rPr>
        <b/>
        <i/>
        <sz val="12"/>
        <rFont val="Cambria"/>
        <family val="1"/>
      </rPr>
      <t>self-needs</t>
    </r>
    <r>
      <rPr>
        <sz val="12"/>
        <rFont val="Cambria"/>
        <family val="1"/>
      </rPr>
      <t xml:space="preserve"> to focusing on your neglected </t>
    </r>
    <r>
      <rPr>
        <b/>
        <i/>
        <sz val="12"/>
        <rFont val="Cambria"/>
        <family val="1"/>
      </rPr>
      <t>social-needs</t>
    </r>
    <r>
      <rPr>
        <sz val="12"/>
        <rFont val="Cambria"/>
        <family val="1"/>
      </rPr>
      <t>. To</t>
    </r>
    <r>
      <rPr>
        <b/>
        <sz val="12"/>
        <rFont val="Cambria"/>
        <family val="1"/>
      </rPr>
      <t xml:space="preserve"> getting with</t>
    </r>
    <r>
      <rPr>
        <sz val="12"/>
        <rFont val="Cambria"/>
        <family val="1"/>
      </rPr>
      <t xml:space="preserve"> others again.</t>
    </r>
  </si>
  <si>
    <t>=IF(AND($AA$1&gt;J66,$AA$1&lt;J67),AD67,AD68)</t>
  </si>
  <si>
    <r>
      <t xml:space="preserve">After feeling refreshed with inner growth, you naturally return to your relationships. You now have a better sense of who you are individually, and now seek someone who appreciates you for you.  You may even feel it is time to apologize for spending so much time recently alone. You shift from </t>
    </r>
    <r>
      <rPr>
        <i/>
        <sz val="11"/>
        <rFont val="Cambria"/>
        <family val="1"/>
      </rPr>
      <t>self-needs</t>
    </r>
    <r>
      <rPr>
        <sz val="11"/>
        <rFont val="Cambria"/>
        <family val="1"/>
      </rPr>
      <t xml:space="preserve"> to your neglected </t>
    </r>
    <r>
      <rPr>
        <i/>
        <sz val="11"/>
        <rFont val="Cambria"/>
        <family val="1"/>
      </rPr>
      <t>social-needs</t>
    </r>
    <r>
      <rPr>
        <sz val="11"/>
        <rFont val="Cambria"/>
        <family val="1"/>
      </rPr>
      <t>. In short, you feel the budding seeds of your personal spring.</t>
    </r>
  </si>
  <si>
    <t>Your parents or primary caregiver, along with any family members you frequently see, create your social universe. You’re learning mostly by trial and error. How your family responds to your first excursions into self-adventures determines how well your self-needs and social-needs resolve.</t>
  </si>
  <si>
    <t>Your parents or primary caregiver, along with any family members you frequently see, will create your social universe. You will learn mostly by trial and error. How they respond to your first excursions into self-adventures will determine how well your psychosoical needs will resolve.</t>
  </si>
  <si>
    <t>According to Piaget’s stages of cognitive development, you now think symbolically. Better language skills improve your agency, and other’s responsiveness to your specific needs. You show you can do more for yourself, or you risk feeling inferior.</t>
  </si>
  <si>
    <t>According to Piaget’s stages of cognitive development, you will think symbolically. Language skill will improve your agency, helping others respond to your specific needs. You will show you can do more, or slip into inferiority.</t>
  </si>
  <si>
    <t>Your next five-year cycle builds your earliest memories of how free you are individually, and how vulnerably dependent you are on others. Rewarding initiative lets you resolve more of your self-needs, while serving your social-needs with faithful support during your frequent mistakes. Condemning shame prevents your psychosocial needs to properly resolve.</t>
  </si>
  <si>
    <t>Your next five-year cycle will build your earliest memories of how free you can be individually, and how vulnerably dependent you will be on others. Rewarding initiative will let you resolve more of your self-needs, while serving your social-needs with faithful support overlooking mistakes. Condemning shame will prevent you from resolving your psychosocial needs.</t>
  </si>
  <si>
    <r>
      <t xml:space="preserve">You eventually transition from focusing on your </t>
    </r>
    <r>
      <rPr>
        <b/>
        <i/>
        <sz val="12"/>
        <rFont val="Cambria"/>
        <family val="1"/>
      </rPr>
      <t>social-needs</t>
    </r>
    <r>
      <rPr>
        <sz val="12"/>
        <rFont val="Cambria"/>
        <family val="1"/>
      </rPr>
      <t xml:space="preserve"> to focusing on your neglected </t>
    </r>
    <r>
      <rPr>
        <b/>
        <i/>
        <sz val="12"/>
        <rFont val="Cambria"/>
        <family val="1"/>
      </rPr>
      <t>self-needs</t>
    </r>
    <r>
      <rPr>
        <sz val="12"/>
        <rFont val="Cambria"/>
        <family val="1"/>
      </rPr>
      <t xml:space="preserve">. To </t>
    </r>
    <r>
      <rPr>
        <b/>
        <sz val="12"/>
        <rFont val="Cambria"/>
        <family val="1"/>
      </rPr>
      <t>getting alone</t>
    </r>
    <r>
      <rPr>
        <sz val="12"/>
        <rFont val="Cambria"/>
        <family val="1"/>
      </rPr>
      <t xml:space="preserve"> again.</t>
    </r>
  </si>
  <si>
    <r>
      <t xml:space="preserve">After investing much of your energies into your relationships, you naturally expect some return to sustain your energies. You feel increasingly exhausted from giving to others all the time. While feeling a tinge of guilt, you expect others to give something back to you for all you have given them. You shift from </t>
    </r>
    <r>
      <rPr>
        <i/>
        <sz val="11"/>
        <rFont val="Cambria"/>
        <family val="1"/>
      </rPr>
      <t>social-needs</t>
    </r>
    <r>
      <rPr>
        <sz val="11"/>
        <rFont val="Cambria"/>
        <family val="1"/>
      </rPr>
      <t xml:space="preserve"> to your neglected </t>
    </r>
    <r>
      <rPr>
        <i/>
        <sz val="11"/>
        <rFont val="Cambria"/>
        <family val="1"/>
      </rPr>
      <t>self-needs</t>
    </r>
    <r>
      <rPr>
        <sz val="11"/>
        <rFont val="Cambria"/>
        <family val="1"/>
      </rPr>
      <t>. In short, you feel the harvest time of your personal autumn.</t>
    </r>
  </si>
  <si>
    <r>
      <t xml:space="preserve">Now put these together. About half the time, you are </t>
    </r>
    <r>
      <rPr>
        <b/>
        <sz val="12"/>
        <rFont val="Cambria"/>
        <family val="1"/>
      </rPr>
      <t>getting with</t>
    </r>
    <r>
      <rPr>
        <sz val="12"/>
        <rFont val="Cambria"/>
        <family val="1"/>
      </rPr>
      <t xml:space="preserve"> someone. The other half, generally speaking, you are </t>
    </r>
    <r>
      <rPr>
        <b/>
        <sz val="12"/>
        <rFont val="Cambria"/>
        <family val="1"/>
      </rPr>
      <t>getting alone</t>
    </r>
    <r>
      <rPr>
        <sz val="12"/>
        <rFont val="Cambria"/>
        <family val="1"/>
      </rPr>
      <t xml:space="preserve"> by yourself. It's quite natural.</t>
    </r>
  </si>
  <si>
    <t>You will naturally experience cycles within cycles. As you spend midweek with others, you spend each evening alone. The less your needs resolve, the more these cycles bring them out.</t>
  </si>
  <si>
    <t>Your personal seasons</t>
  </si>
  <si>
    <t>Your 3rd season cycle in life</t>
  </si>
  <si>
    <t>autumn of 1st 20-yr cycle</t>
  </si>
  <si>
    <t>Your psychosocial journey spreads wings</t>
  </si>
  <si>
    <r>
      <rPr>
        <sz val="11"/>
        <color theme="1"/>
        <rFont val="Cambria"/>
        <family val="1"/>
      </rPr>
      <t>Putting these overlapping circles together forms the four parts of a cycle widely recognized in indigenous wisdom. These form the four "seasons" of your life. "</t>
    </r>
    <r>
      <rPr>
        <sz val="11"/>
        <color theme="10"/>
        <rFont val="Cambria"/>
        <family val="1"/>
      </rPr>
      <t>For everything there is a season, a time for every purpose under heaven.</t>
    </r>
    <r>
      <rPr>
        <sz val="11"/>
        <color theme="1"/>
        <rFont val="Cambria"/>
        <family val="1"/>
      </rPr>
      <t>"</t>
    </r>
  </si>
  <si>
    <t xml:space="preserve">Your tween years typically find you increasingly stretching out on you own, while still anchored at home. With one foot at home and one foot exploring the nearby world with peers, you get a taste here and there what is must be like to live someday on your own. </t>
  </si>
  <si>
    <t>According to Kohlberg’s stages of moral development, you go from preconventional to conventional moral reasoning. You behave less out of fear of punishment and more from duty to conform to social norms.</t>
  </si>
  <si>
    <t>Up until now, your political views mostly mirrored your parents and any older siblings. Now you take more of your cues from school and mainstream media. The better you develop your own identity, the easier this transition. Otherwise you risk latching onto political beliefs for somewhere seemingly safe to belong.</t>
  </si>
  <si>
    <r>
      <t>SPRING</t>
    </r>
    <r>
      <rPr>
        <sz val="14"/>
        <color theme="1" tint="0.34998626667073579"/>
        <rFont val="Franklin Gothic Demi Cond"/>
        <family val="2"/>
      </rPr>
      <t xml:space="preserve">: the season for GETTING WITH to </t>
    </r>
    <r>
      <rPr>
        <i/>
        <sz val="14"/>
        <color theme="1" tint="0.34998626667073579"/>
        <rFont val="Franklin Gothic Demi Cond"/>
        <family val="2"/>
      </rPr>
      <t>start anew</t>
    </r>
  </si>
  <si>
    <r>
      <t>SUMMER</t>
    </r>
    <r>
      <rPr>
        <sz val="14"/>
        <color theme="1" tint="0.34998626667073579"/>
        <rFont val="Franklin Gothic Demi Cond"/>
        <family val="2"/>
      </rPr>
      <t xml:space="preserve">: the season for BEING WITH to </t>
    </r>
    <r>
      <rPr>
        <i/>
        <sz val="14"/>
        <color theme="1" tint="0.34998626667073579"/>
        <rFont val="Franklin Gothic Demi Cond"/>
        <family val="2"/>
      </rPr>
      <t>share growth</t>
    </r>
  </si>
  <si>
    <r>
      <t>AUTUMN</t>
    </r>
    <r>
      <rPr>
        <sz val="14"/>
        <color theme="1" tint="0.34998626667073579"/>
        <rFont val="Franklin Gothic Demi Cond"/>
        <family val="2"/>
      </rPr>
      <t xml:space="preserve">: the season for GETTING ALONE to </t>
    </r>
    <r>
      <rPr>
        <i/>
        <sz val="14"/>
        <color theme="1" tint="0.34998626667073579"/>
        <rFont val="Franklin Gothic Demi Cond"/>
        <family val="2"/>
      </rPr>
      <t>reap</t>
    </r>
    <r>
      <rPr>
        <sz val="14"/>
        <color theme="1" tint="0.34998626667073579"/>
        <rFont val="Franklin Gothic Demi Cond"/>
        <family val="2"/>
      </rPr>
      <t xml:space="preserve"> </t>
    </r>
    <r>
      <rPr>
        <i/>
        <sz val="14"/>
        <color theme="1" tint="0.34998626667073579"/>
        <rFont val="Franklin Gothic Demi Cond"/>
        <family val="2"/>
      </rPr>
      <t>harvest</t>
    </r>
  </si>
  <si>
    <r>
      <t>WINTER</t>
    </r>
    <r>
      <rPr>
        <sz val="14"/>
        <color theme="1" tint="0.34998626667073579"/>
        <rFont val="Franklin Gothic Demi Cond"/>
        <family val="2"/>
      </rPr>
      <t xml:space="preserve">: the season for BEING ALONE for </t>
    </r>
    <r>
      <rPr>
        <i/>
        <sz val="14"/>
        <color theme="1" tint="0.34998626667073579"/>
        <rFont val="Franklin Gothic Demi Cond"/>
        <family val="2"/>
      </rPr>
      <t>inner growth</t>
    </r>
  </si>
  <si>
    <r>
      <rPr>
        <b/>
        <sz val="12"/>
        <rFont val="Cambria"/>
        <family val="1"/>
      </rPr>
      <t>Spring</t>
    </r>
    <r>
      <rPr>
        <sz val="12"/>
        <rFont val="Cambria"/>
        <family val="1"/>
      </rPr>
      <t xml:space="preserve"> represents beginnings, newness, and renewal. It also represents morning, and new birth. In interpersonal relating, spring signifies that phase of moving toward each other. From focusing on your </t>
    </r>
    <r>
      <rPr>
        <i/>
        <sz val="12"/>
        <rFont val="Cambria"/>
        <family val="1"/>
      </rPr>
      <t>self-needs</t>
    </r>
    <r>
      <rPr>
        <sz val="12"/>
        <rFont val="Cambria"/>
        <family val="1"/>
      </rPr>
      <t xml:space="preserve"> to focusing on your </t>
    </r>
    <r>
      <rPr>
        <i/>
        <sz val="12"/>
        <rFont val="Cambria"/>
        <family val="1"/>
      </rPr>
      <t>social-needs</t>
    </r>
    <r>
      <rPr>
        <sz val="12"/>
        <rFont val="Cambria"/>
        <family val="1"/>
      </rPr>
      <t>.</t>
    </r>
  </si>
  <si>
    <r>
      <rPr>
        <b/>
        <sz val="12"/>
        <rFont val="Cambria"/>
        <family val="1"/>
      </rPr>
      <t>Summer</t>
    </r>
    <r>
      <rPr>
        <sz val="12"/>
        <rFont val="Cambria"/>
        <family val="1"/>
      </rPr>
      <t xml:space="preserve"> represents rapid growth, solidifying relationships, and the peak of social activity. It also represents midday, and youth. In relating, summer is that phase of being together. From specific </t>
    </r>
    <r>
      <rPr>
        <i/>
        <sz val="12"/>
        <rFont val="Cambria"/>
        <family val="1"/>
      </rPr>
      <t>social-needs</t>
    </r>
    <r>
      <rPr>
        <sz val="12"/>
        <rFont val="Cambria"/>
        <family val="1"/>
      </rPr>
      <t xml:space="preserve"> as a loving couple to broader </t>
    </r>
    <r>
      <rPr>
        <i/>
        <sz val="12"/>
        <rFont val="Cambria"/>
        <family val="1"/>
      </rPr>
      <t>social-needs</t>
    </r>
    <r>
      <rPr>
        <sz val="12"/>
        <rFont val="Cambria"/>
        <family val="1"/>
      </rPr>
      <t xml:space="preserve"> as a global society.</t>
    </r>
  </si>
  <si>
    <r>
      <rPr>
        <b/>
        <sz val="12"/>
        <rFont val="Cambria"/>
        <family val="1"/>
      </rPr>
      <t>Autumn</t>
    </r>
    <r>
      <rPr>
        <sz val="12"/>
        <rFont val="Cambria"/>
        <family val="1"/>
      </rPr>
      <t xml:space="preserve"> represents cooling down, a return on investments, and dropping what no longer serves. It also represents late afternoon into early evening, and adulthood. In relating, autumn shifts our focus from </t>
    </r>
    <r>
      <rPr>
        <i/>
        <sz val="12"/>
        <rFont val="Cambria"/>
        <family val="1"/>
      </rPr>
      <t>social-needs</t>
    </r>
    <r>
      <rPr>
        <sz val="12"/>
        <rFont val="Cambria"/>
        <family val="1"/>
      </rPr>
      <t xml:space="preserve"> to </t>
    </r>
    <r>
      <rPr>
        <i/>
        <sz val="12"/>
        <rFont val="Cambria"/>
        <family val="1"/>
      </rPr>
      <t>self-needs</t>
    </r>
    <r>
      <rPr>
        <sz val="12"/>
        <rFont val="Cambria"/>
        <family val="1"/>
      </rPr>
      <t xml:space="preserve">. </t>
    </r>
  </si>
  <si>
    <r>
      <rPr>
        <b/>
        <sz val="12"/>
        <rFont val="Cambria"/>
        <family val="1"/>
      </rPr>
      <t>Winter</t>
    </r>
    <r>
      <rPr>
        <sz val="12"/>
        <rFont val="Cambria"/>
        <family val="1"/>
      </rPr>
      <t xml:space="preserve"> represents the deep chill of solitude, of discovering who you are and what you can do apart from others. It also represents nighttime, and eldership. In relating, winter compels you to focus on your </t>
    </r>
    <r>
      <rPr>
        <i/>
        <sz val="12"/>
        <rFont val="Cambria"/>
        <family val="1"/>
      </rPr>
      <t>self-needs</t>
    </r>
    <r>
      <rPr>
        <sz val="12"/>
        <rFont val="Cambria"/>
        <family val="1"/>
      </rPr>
      <t xml:space="preserve">, in preparation of your </t>
    </r>
    <r>
      <rPr>
        <i/>
        <sz val="12"/>
        <rFont val="Cambria"/>
        <family val="1"/>
      </rPr>
      <t>social-needs</t>
    </r>
    <r>
      <rPr>
        <sz val="12"/>
        <rFont val="Cambria"/>
        <family val="1"/>
      </rPr>
      <t xml:space="preserve"> into next spring.</t>
    </r>
  </si>
  <si>
    <t>Your personal seasons through life</t>
  </si>
  <si>
    <t>Your 4th season cycle in life</t>
  </si>
  <si>
    <t>winter of 1st 20-yr cycle</t>
  </si>
  <si>
    <t>Your psychosocial journey through adolescence</t>
  </si>
  <si>
    <t>According to Erikson’s stages of psychosocial development, you shift from identifying with your family to developing more of a personal identity. You either learn to remain true to your personal identity or risk falling into role confusion.</t>
  </si>
  <si>
    <t>In traditional indigenous knowledge, the medicine wheel is used to show how our lives are governed by cycles and directions in nature. The cycle shown below illustrates how every relationship goes through four seasonal phases, cycling from life to death and rebirth, much as nature itself.</t>
  </si>
  <si>
    <t>You increasingly take more cues about what to believe from your peers. Especially from close friends you can confide the things you feel you can never tell your parents. The less content with your life, the more apt to reject your family’s political views. You look for viable alternatives fitting your emerging identity.</t>
  </si>
  <si>
    <t>Understanding this natural cycle and properly anticipating each phase does much to bring balance and harmony to relationships. From not understanding nature’s personal winter of withdrawal, for example, many relationships have been prematurely terminated without full opportunity for renewal.</t>
  </si>
  <si>
    <r>
      <t>Spring</t>
    </r>
    <r>
      <rPr>
        <sz val="16"/>
        <color rgb="FF7D00EB"/>
        <rFont val="Arial Black"/>
        <family val="2"/>
      </rPr>
      <t>, your season of planting</t>
    </r>
  </si>
  <si>
    <t>Your 5th season cycle in life</t>
  </si>
  <si>
    <t>spring of 2nd 20-yr cycle</t>
  </si>
  <si>
    <t>Your psychosocial journey entering adulthood</t>
  </si>
  <si>
    <t>A relationship starts with a planting phase. You invest your energies into this person with whom you have discovered love. Or deepened your love with a greater sense of being loved for who you authentically are. There is new life coming up from the ground of your isolation. A new vision and hope is shared with others.</t>
  </si>
  <si>
    <t>You typically leave home for the first time in this season cycle. Whether you leave home to start a family, go off to college, join the military, or join some commune, your social universe expands to take in many new relationships. You may find new psychosocial needs, but new social capital to meet them.</t>
  </si>
  <si>
    <t>Erikson’s stages of psychosocial development calls for intimacy versus isolation. You form more relationships away from home. According to Marcia, the better your self-concept in youth, the better your intimate attachments in early adulthood.</t>
  </si>
  <si>
    <t xml:space="preserve">You reach the age to vote. Politics become real for you, or you take public policy for granted and vote little if at all. Disengaging could be a sign of disenchantment with limited political options. </t>
  </si>
  <si>
    <t>Old ways of doing things are freely challenged, cultivated into new ways with fresh seeds of hope. Compromises are worked out, trust is developed. The increasing warmth you feel has you looking forward to enjoying the future with your partner. Your love may even feel invincible, like it could last forever.</t>
  </si>
  <si>
    <r>
      <rPr>
        <b/>
        <sz val="14"/>
        <rFont val="Franklin Gothic Demi Cond"/>
        <family val="2"/>
      </rPr>
      <t>SPRING</t>
    </r>
    <r>
      <rPr>
        <sz val="14"/>
        <rFont val="Franklin Gothic Demi Cond"/>
        <family val="2"/>
      </rPr>
      <t xml:space="preserve"> serves your need for </t>
    </r>
    <r>
      <rPr>
        <b/>
        <sz val="14"/>
        <rFont val="Franklin Gothic Demi Cond"/>
        <family val="2"/>
      </rPr>
      <t>independency</t>
    </r>
  </si>
  <si>
    <r>
      <t xml:space="preserve">You begin this relationship with a sense of your </t>
    </r>
    <r>
      <rPr>
        <i/>
        <sz val="12"/>
        <rFont val="Cambria"/>
        <family val="1"/>
      </rPr>
      <t>independence</t>
    </r>
    <r>
      <rPr>
        <sz val="12"/>
        <rFont val="Cambria"/>
        <family val="1"/>
      </rPr>
      <t xml:space="preserve">, but seek someone who could appreciate your individuality. Now your </t>
    </r>
    <r>
      <rPr>
        <i/>
        <sz val="12"/>
        <rFont val="Cambria"/>
        <family val="1"/>
      </rPr>
      <t>independence</t>
    </r>
    <r>
      <rPr>
        <sz val="12"/>
        <rFont val="Cambria"/>
        <family val="1"/>
      </rPr>
      <t xml:space="preserve"> has given way to </t>
    </r>
    <r>
      <rPr>
        <b/>
        <i/>
        <sz val="12"/>
        <rFont val="Cambria"/>
        <family val="1"/>
      </rPr>
      <t>interdependence,</t>
    </r>
    <r>
      <rPr>
        <sz val="12"/>
        <rFont val="Cambria"/>
        <family val="1"/>
      </rPr>
      <t xml:space="preserve"> where souls mold into a oneness of mutual cooperation widely benefiting both. </t>
    </r>
  </si>
  <si>
    <r>
      <t xml:space="preserve">Relieving your </t>
    </r>
    <r>
      <rPr>
        <i/>
        <sz val="12"/>
        <rFont val="Cambria"/>
        <family val="1"/>
      </rPr>
      <t>self-needs</t>
    </r>
    <r>
      <rPr>
        <sz val="12"/>
        <rFont val="Cambria"/>
        <family val="1"/>
      </rPr>
      <t xml:space="preserve"> evokes your neglected </t>
    </r>
    <r>
      <rPr>
        <i/>
        <sz val="12"/>
        <rFont val="Cambria"/>
        <family val="1"/>
      </rPr>
      <t>social-needs</t>
    </r>
    <r>
      <rPr>
        <sz val="12"/>
        <rFont val="Cambria"/>
        <family val="1"/>
      </rPr>
      <t xml:space="preserve">. You no longer want to be alone all the time. You naturally seek to build new relationships, or renew your old relationships, perhaps even both.
</t>
    </r>
  </si>
  <si>
    <r>
      <t xml:space="preserve">In </t>
    </r>
    <r>
      <rPr>
        <i/>
        <sz val="12"/>
        <rFont val="Cambria"/>
        <family val="1"/>
      </rPr>
      <t>anankelogical</t>
    </r>
    <r>
      <rPr>
        <sz val="12"/>
        <rFont val="Cambria"/>
        <family val="1"/>
      </rPr>
      <t xml:space="preserve"> terms, your</t>
    </r>
    <r>
      <rPr>
        <i/>
        <sz val="12"/>
        <rFont val="Cambria"/>
        <family val="1"/>
      </rPr>
      <t xml:space="preserve"> self-needs</t>
    </r>
    <r>
      <rPr>
        <sz val="12"/>
        <rFont val="Cambria"/>
        <family val="1"/>
      </rPr>
      <t xml:space="preserve"> </t>
    </r>
    <r>
      <rPr>
        <b/>
        <sz val="12"/>
        <rFont val="Cambria"/>
        <family val="1"/>
      </rPr>
      <t>defocal</t>
    </r>
    <r>
      <rPr>
        <sz val="12"/>
        <rFont val="Cambria"/>
        <family val="1"/>
      </rPr>
      <t xml:space="preserve"> as your </t>
    </r>
    <r>
      <rPr>
        <i/>
        <sz val="12"/>
        <rFont val="Cambria"/>
        <family val="1"/>
      </rPr>
      <t>social-needs</t>
    </r>
    <r>
      <rPr>
        <sz val="12"/>
        <rFont val="Cambria"/>
        <family val="1"/>
      </rPr>
      <t xml:space="preserve"> </t>
    </r>
    <r>
      <rPr>
        <b/>
        <sz val="12"/>
        <rFont val="Cambria"/>
        <family val="1"/>
      </rPr>
      <t>prefocal</t>
    </r>
    <r>
      <rPr>
        <sz val="12"/>
        <rFont val="Cambria"/>
        <family val="1"/>
      </rPr>
      <t xml:space="preserve">.
</t>
    </r>
  </si>
  <si>
    <r>
      <t>Summer</t>
    </r>
    <r>
      <rPr>
        <sz val="16"/>
        <color rgb="FF7D00EB"/>
        <rFont val="Arial Black"/>
        <family val="2"/>
      </rPr>
      <t>, your season of shared growth</t>
    </r>
  </si>
  <si>
    <t>Your 6th season cycle in life</t>
  </si>
  <si>
    <t>summer of 2nd 20-yr cycle</t>
  </si>
  <si>
    <t>Your psychosocial journey starting your own family</t>
  </si>
  <si>
    <t>The relationship appears to be worth all those invested energies as you enter this growing phase. You're excited to be with your loved ones as much as possible. You can't stand spending too much time away from your love. You feel the warmth of the sun enriching your life. The roots of your love deepen with your partner. A mutual understanding blossoms.</t>
  </si>
  <si>
    <t>Responsibilities set in. If you have young kids to raise, you take your job much more seriously. You spend less time changing jobs, and more time changing diapers. You spend less time hanging out with your peers, unless you work with them. Life gets serious. Especially if you are a parent now.</t>
  </si>
  <si>
    <t>Kohlberg’s moral development stages suggest you could shift from conventional to postconventional moral reasoning. To behave less from conformity to generalizing social norms and more from a social contract respecting specific individual needs.</t>
  </si>
  <si>
    <t>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t>
  </si>
  <si>
    <t>You both have found new ways of doing things, and they are generally understood and accepted, branching out into new possibilities. Compromises made earlier are maintained to keep the relationship growing. There is warmth between you as you see this relationship maturing. It seems obvious to you this love you share with your partner is a solid love.</t>
  </si>
  <si>
    <r>
      <rPr>
        <b/>
        <sz val="14"/>
        <rFont val="Franklin Gothic Demi Cond"/>
        <family val="2"/>
      </rPr>
      <t>SUMMER</t>
    </r>
    <r>
      <rPr>
        <sz val="14"/>
        <rFont val="Franklin Gothic Demi Cond"/>
        <family val="2"/>
      </rPr>
      <t xml:space="preserve"> serves your need for </t>
    </r>
    <r>
      <rPr>
        <b/>
        <sz val="14"/>
        <rFont val="Franklin Gothic Demi Cond"/>
        <family val="2"/>
      </rPr>
      <t>dependency</t>
    </r>
  </si>
  <si>
    <r>
      <rPr>
        <i/>
        <sz val="11"/>
        <rFont val="Cambria"/>
        <family val="1"/>
      </rPr>
      <t>Interdependence</t>
    </r>
    <r>
      <rPr>
        <sz val="11"/>
        <rFont val="Cambria"/>
        <family val="1"/>
      </rPr>
      <t xml:space="preserve"> increasingly slides into a state of </t>
    </r>
    <r>
      <rPr>
        <b/>
        <i/>
        <sz val="11"/>
        <rFont val="Cambria"/>
        <family val="1"/>
      </rPr>
      <t>dependence</t>
    </r>
    <r>
      <rPr>
        <sz val="11"/>
        <rFont val="Cambria"/>
        <family val="1"/>
      </rPr>
      <t xml:space="preserve"> upon one another. Each start to take the other’s role in the relationship for granted.</t>
    </r>
  </si>
  <si>
    <r>
      <t>Your</t>
    </r>
    <r>
      <rPr>
        <i/>
        <sz val="11"/>
        <rFont val="Cambria"/>
        <family val="1"/>
      </rPr>
      <t xml:space="preserve"> social-needs</t>
    </r>
    <r>
      <rPr>
        <sz val="11"/>
        <rFont val="Cambria"/>
        <family val="1"/>
      </rPr>
      <t xml:space="preserve"> emerge paramount. Your </t>
    </r>
    <r>
      <rPr>
        <i/>
        <sz val="11"/>
        <rFont val="Cambria"/>
        <family val="1"/>
      </rPr>
      <t>self-needs</t>
    </r>
    <r>
      <rPr>
        <sz val="11"/>
        <rFont val="Cambria"/>
        <family val="1"/>
      </rPr>
      <t xml:space="preserve"> take a back seat. You prioritize those closest to you. They come first in this season, much as you come first to them. You agree more on more on how things should be. Past compromises solidify into expected promises, into the rules of the relationship. You find each other reliably predictable.
</t>
    </r>
    <r>
      <rPr>
        <i/>
        <sz val="11"/>
        <rFont val="Cambria"/>
        <family val="1"/>
      </rPr>
      <t/>
    </r>
  </si>
  <si>
    <r>
      <t xml:space="preserve">In </t>
    </r>
    <r>
      <rPr>
        <i/>
        <sz val="11"/>
        <rFont val="Cambria"/>
        <family val="1"/>
      </rPr>
      <t>anankelogical</t>
    </r>
    <r>
      <rPr>
        <sz val="11"/>
        <rFont val="Cambria"/>
        <family val="1"/>
      </rPr>
      <t xml:space="preserve"> terms, your </t>
    </r>
    <r>
      <rPr>
        <i/>
        <sz val="11"/>
        <rFont val="Cambria"/>
        <family val="1"/>
      </rPr>
      <t>social-needs</t>
    </r>
    <r>
      <rPr>
        <sz val="11"/>
        <rFont val="Cambria"/>
        <family val="1"/>
      </rPr>
      <t xml:space="preserve"> </t>
    </r>
    <r>
      <rPr>
        <b/>
        <sz val="11"/>
        <rFont val="Cambria"/>
        <family val="1"/>
      </rPr>
      <t>focal</t>
    </r>
    <r>
      <rPr>
        <sz val="11"/>
        <rFont val="Cambria"/>
        <family val="1"/>
      </rPr>
      <t xml:space="preserve"> as your </t>
    </r>
    <r>
      <rPr>
        <i/>
        <sz val="11"/>
        <rFont val="Cambria"/>
        <family val="1"/>
      </rPr>
      <t>self-needs</t>
    </r>
    <r>
      <rPr>
        <sz val="11"/>
        <rFont val="Cambria"/>
        <family val="1"/>
      </rPr>
      <t xml:space="preserve"> stay </t>
    </r>
    <r>
      <rPr>
        <b/>
        <sz val="11"/>
        <rFont val="Cambria"/>
        <family val="1"/>
      </rPr>
      <t>nonfocal</t>
    </r>
    <r>
      <rPr>
        <sz val="11"/>
        <rFont val="Cambria"/>
        <family val="1"/>
      </rPr>
      <t>.</t>
    </r>
  </si>
  <si>
    <r>
      <t>Autumn</t>
    </r>
    <r>
      <rPr>
        <sz val="16"/>
        <color rgb="FF7D00EB"/>
        <rFont val="Arial Black"/>
        <family val="2"/>
      </rPr>
      <t>, your season of harvest</t>
    </r>
  </si>
  <si>
    <t>Your 7th season cycle in life</t>
  </si>
  <si>
    <t>autumn of 2nd 20-yr cycle</t>
  </si>
  <si>
    <t>Your psychosocial journey's first harvest of adulthood</t>
  </si>
  <si>
    <t>The relationship moves towards a time of harvest. You feel you have given plenty to this relationship and now it is time to reap even more of the benefits. But you increasingly find that this relationship has given up all of its fruit, and you realize the vine may soon die. You have one foot in your relationship, and one foot out. You don't want to give up on it yet, but change is in the air.</t>
  </si>
  <si>
    <t>Love with your partner tends to be less passionate, but more solid. It can withstand strong winds of conflict better than before. But unless you tend to its steady growth, discontent can slip in—a 7-year itch. Summer of your relationship turns to Autumn to harvest something from your years of sacrifices.</t>
  </si>
  <si>
    <t>According to Vygotsky’s scaffolding and zone of proximal development, you are learning skills you can do independently for yourself while negotiating your dependence on others for skills you cannot yet do for yourself.</t>
  </si>
  <si>
    <t xml:space="preserve">If tired of being excluded from equal opportunities, you may rely more on government aid. </t>
  </si>
  <si>
    <t xml:space="preserve">If you don’t feel excluded from equal opportunities, you may try to excel in business or at work. </t>
  </si>
  <si>
    <t>The relationship appears to have peaked, and the future seems in doubt. Your special ways of doing things together no longer seem worthwhile. The fun times have dried up, and life slips into a dull routine. Any new compromise is resisted. You follow old ones begrudgingly. You feel a chilly breeze blow in as you watch the leaves of your passion fade and hit the ground. Yes, your love is less passionate, but typically more dependable. The roots of your closest relationships stretch deep, but the branches are increasingly bare.</t>
  </si>
  <si>
    <r>
      <rPr>
        <b/>
        <sz val="14"/>
        <rFont val="Franklin Gothic Demi Cond"/>
        <family val="2"/>
      </rPr>
      <t>AUTUMN</t>
    </r>
    <r>
      <rPr>
        <sz val="14"/>
        <rFont val="Franklin Gothic Demi Cond"/>
        <family val="2"/>
      </rPr>
      <t xml:space="preserve"> serves your need for</t>
    </r>
    <r>
      <rPr>
        <b/>
        <sz val="14"/>
        <rFont val="Franklin Gothic Demi Cond"/>
        <family val="2"/>
      </rPr>
      <t xml:space="preserve"> counterdependency</t>
    </r>
  </si>
  <si>
    <r>
      <rPr>
        <i/>
        <sz val="11"/>
        <rFont val="Cambria"/>
        <family val="1"/>
      </rPr>
      <t>Dependence</t>
    </r>
    <r>
      <rPr>
        <sz val="11"/>
        <rFont val="Cambria"/>
        <family val="1"/>
      </rPr>
      <t xml:space="preserve"> upon one another breaks down and gives way to the opposite force of </t>
    </r>
    <r>
      <rPr>
        <b/>
        <i/>
        <sz val="11"/>
        <rFont val="Cambria"/>
        <family val="1"/>
      </rPr>
      <t>counterdependence</t>
    </r>
    <r>
      <rPr>
        <sz val="11"/>
        <rFont val="Cambria"/>
        <family val="1"/>
      </rPr>
      <t>, as each start to think about going your own separate way. You wonder if the relationship has failed you, of if you have failed the relationship. You only know for sure that the warmth is gone and it is time to seek shelter.</t>
    </r>
  </si>
  <si>
    <r>
      <t xml:space="preserve">Relieving your </t>
    </r>
    <r>
      <rPr>
        <i/>
        <sz val="11"/>
        <rFont val="Cambria"/>
        <family val="1"/>
      </rPr>
      <t>social-needs</t>
    </r>
    <r>
      <rPr>
        <sz val="11"/>
        <rFont val="Cambria"/>
        <family val="1"/>
      </rPr>
      <t xml:space="preserve"> evokes your neglected </t>
    </r>
    <r>
      <rPr>
        <i/>
        <sz val="11"/>
        <rFont val="Cambria"/>
        <family val="1"/>
      </rPr>
      <t>self-needs</t>
    </r>
    <r>
      <rPr>
        <sz val="11"/>
        <rFont val="Cambria"/>
        <family val="1"/>
      </rPr>
      <t>. You naturally seek a return on investments. You naturally yearn a harvest from your demanding relationships.</t>
    </r>
  </si>
  <si>
    <r>
      <t xml:space="preserve">In </t>
    </r>
    <r>
      <rPr>
        <i/>
        <sz val="11"/>
        <rFont val="Cambria"/>
        <family val="1"/>
      </rPr>
      <t>anankelogical</t>
    </r>
    <r>
      <rPr>
        <sz val="11"/>
        <rFont val="Cambria"/>
        <family val="1"/>
      </rPr>
      <t xml:space="preserve"> terms, your </t>
    </r>
    <r>
      <rPr>
        <i/>
        <sz val="11"/>
        <rFont val="Cambria"/>
        <family val="1"/>
      </rPr>
      <t>social-needs</t>
    </r>
    <r>
      <rPr>
        <sz val="11"/>
        <rFont val="Cambria"/>
        <family val="1"/>
      </rPr>
      <t xml:space="preserve"> </t>
    </r>
    <r>
      <rPr>
        <b/>
        <sz val="11"/>
        <rFont val="Cambria"/>
        <family val="1"/>
      </rPr>
      <t>defocal</t>
    </r>
    <r>
      <rPr>
        <sz val="11"/>
        <rFont val="Cambria"/>
        <family val="1"/>
      </rPr>
      <t xml:space="preserve"> as your </t>
    </r>
    <r>
      <rPr>
        <i/>
        <sz val="11"/>
        <rFont val="Cambria"/>
        <family val="1"/>
      </rPr>
      <t>self-needs</t>
    </r>
    <r>
      <rPr>
        <sz val="11"/>
        <rFont val="Cambria"/>
        <family val="1"/>
      </rPr>
      <t xml:space="preserve"> </t>
    </r>
    <r>
      <rPr>
        <b/>
        <sz val="11"/>
        <rFont val="Cambria"/>
        <family val="1"/>
      </rPr>
      <t>prefocal</t>
    </r>
    <r>
      <rPr>
        <sz val="11"/>
        <rFont val="Cambria"/>
        <family val="1"/>
      </rPr>
      <t>.</t>
    </r>
  </si>
  <si>
    <r>
      <t>Winter</t>
    </r>
    <r>
      <rPr>
        <sz val="16"/>
        <color rgb="FF7D00EB"/>
        <rFont val="Arial Black"/>
        <family val="2"/>
      </rPr>
      <t>, your season of inner growth</t>
    </r>
  </si>
  <si>
    <t>Your 8th season cycle in life</t>
  </si>
  <si>
    <t>winter of 2nd 20-yr cycle</t>
  </si>
  <si>
    <t>Your psychosocial journey enduring coldness of winter</t>
  </si>
  <si>
    <t>Each moves into a withdrawal phase. Or one wishes to withdraw as the other complains. You feel you must put the relationship on ice. You look to be alone more and more. Welling up inside your soul is a gnawing call for change. You wonder who you are, and what you can do, apart from your loved ones. Your partner probably feels it too. But it is difficult to talk about.</t>
  </si>
  <si>
    <t>You overcome that 7-year itch only to revisit that feeling some five years later. Or going through it again with a new love interest. You increasingly want to get away from these heavy commitments. You need to know who you are apart from their constant energy-draining demands. You’re in for a long Winter.</t>
  </si>
  <si>
    <t>Bowlby’s attachment styles point to the pattern of your winter. As Ainsworth noted, now dependable you found mom shapes how dependable you experience your love partner. Poor attachment with mother could spell weak bonds here.</t>
  </si>
  <si>
    <t xml:space="preserve">If feeling warmly accepted up until now, then immersed into a hostile work or other environment, your social-needs no longer readily resolve. If you lack social capital to fall back upon, your political outlook could change as you seek relief from the pain. </t>
  </si>
  <si>
    <t xml:space="preserve">If feeling limited because you lack certain privileges, you may see government in a good light. </t>
  </si>
  <si>
    <t xml:space="preserve">If tired of being shamed for your so-called privilege, you may see government in a bad light. </t>
  </si>
  <si>
    <t>You know things cannot go on as they were. You feel the need for solitude, for space to reflect, space to find some things you feel have been lost in the relationship. You know you need time to think about where you stand in this partnership. You may even feel it might soon be over. And this will raise some questions about who you are and your direction in life.</t>
  </si>
  <si>
    <r>
      <rPr>
        <b/>
        <sz val="14"/>
        <rFont val="Franklin Gothic Demi Cond"/>
        <family val="2"/>
      </rPr>
      <t>WINTER</t>
    </r>
    <r>
      <rPr>
        <sz val="14"/>
        <rFont val="Franklin Gothic Demi Cond"/>
        <family val="2"/>
      </rPr>
      <t xml:space="preserve"> serves your need for</t>
    </r>
    <r>
      <rPr>
        <b/>
        <sz val="14"/>
        <rFont val="Franklin Gothic Demi Cond"/>
        <family val="2"/>
      </rPr>
      <t xml:space="preserve"> independency</t>
    </r>
  </si>
  <si>
    <r>
      <t xml:space="preserve">Your </t>
    </r>
    <r>
      <rPr>
        <i/>
        <sz val="11"/>
        <rFont val="Cambria"/>
        <family val="1"/>
      </rPr>
      <t>self-needs</t>
    </r>
    <r>
      <rPr>
        <sz val="11"/>
        <rFont val="Cambria"/>
        <family val="1"/>
      </rPr>
      <t xml:space="preserve"> remain paramount. Your </t>
    </r>
    <r>
      <rPr>
        <i/>
        <sz val="11"/>
        <rFont val="Cambria"/>
        <family val="1"/>
      </rPr>
      <t>social-needs</t>
    </r>
    <r>
      <rPr>
        <sz val="11"/>
        <rFont val="Cambria"/>
        <family val="1"/>
      </rPr>
      <t xml:space="preserve"> lie mostly dormant. You feel yourself pulled to know who you are, apart from what others think of you. You just want to be alone for a while. To find who you are, and be truer to yourself.</t>
    </r>
  </si>
  <si>
    <r>
      <t xml:space="preserve">In </t>
    </r>
    <r>
      <rPr>
        <i/>
        <sz val="11"/>
        <rFont val="Cambria"/>
        <family val="1"/>
      </rPr>
      <t>anankelogical</t>
    </r>
    <r>
      <rPr>
        <sz val="11"/>
        <rFont val="Cambria"/>
        <family val="1"/>
      </rPr>
      <t xml:space="preserve"> terms, your </t>
    </r>
    <r>
      <rPr>
        <i/>
        <sz val="11"/>
        <rFont val="Cambria"/>
        <family val="1"/>
      </rPr>
      <t xml:space="preserve">self-needs </t>
    </r>
    <r>
      <rPr>
        <sz val="11"/>
        <rFont val="Cambria"/>
        <family val="1"/>
      </rPr>
      <t xml:space="preserve">go </t>
    </r>
    <r>
      <rPr>
        <b/>
        <sz val="11"/>
        <rFont val="Cambria"/>
        <family val="1"/>
      </rPr>
      <t>focal</t>
    </r>
    <r>
      <rPr>
        <sz val="11"/>
        <rFont val="Cambria"/>
        <family val="1"/>
      </rPr>
      <t xml:space="preserve"> as your </t>
    </r>
    <r>
      <rPr>
        <i/>
        <sz val="11"/>
        <rFont val="Cambria"/>
        <family val="1"/>
      </rPr>
      <t>social-needs</t>
    </r>
    <r>
      <rPr>
        <sz val="11"/>
        <rFont val="Cambria"/>
        <family val="1"/>
      </rPr>
      <t xml:space="preserve"> stay mostly </t>
    </r>
    <r>
      <rPr>
        <b/>
        <sz val="11"/>
        <rFont val="Cambria"/>
        <family val="1"/>
      </rPr>
      <t>nonfocal</t>
    </r>
    <r>
      <rPr>
        <sz val="11"/>
        <rFont val="Cambria"/>
        <family val="1"/>
      </rPr>
      <t>.</t>
    </r>
  </si>
  <si>
    <t>Springtime again</t>
  </si>
  <si>
    <t>Your 9th season cycle in life</t>
  </si>
  <si>
    <t>spring of 3rd 20-yr cycle</t>
  </si>
  <si>
    <t>Your psychosocial journey of kids leaving the nest</t>
  </si>
  <si>
    <r>
      <t xml:space="preserve">You have come full circle in your relationship and once again feel your </t>
    </r>
    <r>
      <rPr>
        <b/>
        <i/>
        <sz val="11"/>
        <rFont val="Cambria"/>
        <family val="1"/>
      </rPr>
      <t>independence</t>
    </r>
    <r>
      <rPr>
        <sz val="11"/>
        <rFont val="Cambria"/>
        <family val="1"/>
      </rPr>
      <t>. The freedom to be yourself has been revived. But you naturally wonder what good is this freedom if you are all by yourself with no one to share it.</t>
    </r>
  </si>
  <si>
    <t>If you have children, you notice they no longer look up to you so fondly. You might even be their foe. They spend more time outside the home, or online, interacting with their peers. They talk amongst themselves about all those terrible mistakes you've made with them. You understandably feel unappreciated.</t>
  </si>
  <si>
    <t>According to Bowlby’s theory of attachment, you either form a secure bond with your caregivers or it turns into an attachment of ambivalence, or one of avoidance, or remains detached. It tends to be generational, as each repeats what they learn.</t>
  </si>
  <si>
    <t>You now feel ready to reinvest yourself in a loving relationship. If you have done well during your Winter phase you will be ready to put yourself fully into a meaningful relationship. Often it will be the same relationship that recently proved to be such a burdensome struggle. When all the fruit of the relationship isn’t consumed there remains some seeds of hope stored through Winter to be replanted in Spring.</t>
  </si>
  <si>
    <t>Your partner may have come through Winter with some common conclusions: You were meant for each other, and with much renewal you can go on, rebuild, rethink your place in this growing relationship, and stay committed to one another. You can because the icy coldness between you has melted, the replanting season has begun, and the growing season is straight ahead. If your relationship survived this Winter surely it will survive another.</t>
  </si>
  <si>
    <t>Of course, you may have discovered during your Winter phase that you simply cannot go on with your life while still attached to your partner. You may have decided to start anew with another soul-mate.</t>
  </si>
  <si>
    <r>
      <t>No matter who you decide to be with, you will inevitably feel the need to invest your</t>
    </r>
    <r>
      <rPr>
        <b/>
        <i/>
        <sz val="11"/>
        <rFont val="Cambria"/>
        <family val="1"/>
      </rPr>
      <t xml:space="preserve"> independent</t>
    </r>
    <r>
      <rPr>
        <sz val="11"/>
        <rFont val="Cambria"/>
        <family val="1"/>
      </rPr>
      <t xml:space="preserve"> spirit in a relationship with whom you can develop a sense of</t>
    </r>
    <r>
      <rPr>
        <b/>
        <i/>
        <sz val="11"/>
        <rFont val="Cambria"/>
        <family val="1"/>
      </rPr>
      <t xml:space="preserve"> interdependence</t>
    </r>
    <r>
      <rPr>
        <sz val="11"/>
        <rFont val="Cambria"/>
        <family val="1"/>
      </rPr>
      <t>. And the cycle continues.</t>
    </r>
  </si>
  <si>
    <r>
      <t xml:space="preserve">In </t>
    </r>
    <r>
      <rPr>
        <i/>
        <sz val="12"/>
        <rFont val="Cambria"/>
        <family val="1"/>
      </rPr>
      <t>anankelogical</t>
    </r>
    <r>
      <rPr>
        <sz val="12"/>
        <rFont val="Cambria"/>
        <family val="1"/>
      </rPr>
      <t xml:space="preserve"> terms, your winter and your summer focus on the opposing set of psychosocial needs. Your spring and your autumn shift your focus from one set to the other set of psychosocial needs.</t>
    </r>
  </si>
  <si>
    <t>Cycle through life</t>
  </si>
  <si>
    <t>Your 10th season cycle in life</t>
  </si>
  <si>
    <t>summer of 3rd 20-yr cycle</t>
  </si>
  <si>
    <t>Your psychosocial journey reaches midlife</t>
  </si>
  <si>
    <r>
      <rPr>
        <sz val="11"/>
        <color theme="1"/>
        <rFont val="Cambria"/>
        <family val="1"/>
      </rPr>
      <t>Each season lasts about a year. Each 4-part cycle will typically last about</t>
    </r>
    <r>
      <rPr>
        <sz val="11"/>
        <color theme="10"/>
        <rFont val="Cambria"/>
        <family val="1"/>
      </rPr>
      <t xml:space="preserve"> four to five years </t>
    </r>
    <r>
      <rPr>
        <sz val="11"/>
        <color theme="1"/>
        <rFont val="Cambria"/>
        <family val="1"/>
      </rPr>
      <t>in your life. And these cycles keep repeating, beginning at the start of your life.</t>
    </r>
  </si>
  <si>
    <r>
      <rPr>
        <sz val="11"/>
        <color theme="1"/>
        <rFont val="Cambria"/>
        <family val="1"/>
      </rPr>
      <t>You begin your first relationship before you are born—a symbiotic bond with your mother. You hit</t>
    </r>
    <r>
      <rPr>
        <sz val="11"/>
        <color theme="10"/>
        <rFont val="Cambria"/>
        <family val="1"/>
      </rPr>
      <t xml:space="preserve"> your first Autumn to Winter about 2 or 3 years old</t>
    </r>
    <r>
      <rPr>
        <sz val="11"/>
        <color theme="1"/>
        <rFont val="Cambria"/>
        <family val="1"/>
      </rPr>
      <t>, when you first insist on being free to do things for yourself. This is your first step towards finding and asserting your individuality.</t>
    </r>
  </si>
  <si>
    <t>You begin to experience what is commonly called a midlife crisis. Discontent creeps in with the direction of your life. You long to recapture your youth. You consider quitting your job to start your own mom and pop shop. You yearn to try new things. You pick up a new hobby. You try to live your dreams, while still in good health.</t>
  </si>
  <si>
    <t>According to Kohlberg, you may never reach the sixth stage of moral reasoning. If expecting social norms to satisfy your hopes and dreams, you face disappointment about midlife. You may question those norms, or try on new ones.</t>
  </si>
  <si>
    <t>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t>
  </si>
  <si>
    <r>
      <rPr>
        <sz val="11"/>
        <color theme="1"/>
        <rFont val="Cambria"/>
        <family val="1"/>
      </rPr>
      <t>After much trial and error you find where you are and aren’t capable. As all goes well, childhood</t>
    </r>
    <r>
      <rPr>
        <sz val="11"/>
        <color theme="10"/>
        <rFont val="Cambria"/>
        <family val="1"/>
      </rPr>
      <t xml:space="preserve"> continues into Spring</t>
    </r>
    <r>
      <rPr>
        <sz val="11"/>
        <color theme="1"/>
        <rFont val="Cambria"/>
        <family val="1"/>
      </rPr>
      <t xml:space="preserve"> with the needed protection and nourishment from family and friends. You are an individual who fits in a family unit.</t>
    </r>
  </si>
  <si>
    <r>
      <rPr>
        <sz val="11"/>
        <color theme="1"/>
        <rFont val="Cambria"/>
        <family val="1"/>
      </rPr>
      <t>But you hit another</t>
    </r>
    <r>
      <rPr>
        <sz val="11"/>
        <color theme="10"/>
        <rFont val="Cambria"/>
        <family val="1"/>
      </rPr>
      <t xml:space="preserve"> cold spell about 8 or 9</t>
    </r>
    <r>
      <rPr>
        <sz val="11"/>
        <color theme="1"/>
        <rFont val="Cambria"/>
        <family val="1"/>
      </rPr>
      <t xml:space="preserve">, and again at </t>
    </r>
    <r>
      <rPr>
        <sz val="11"/>
        <color theme="10"/>
        <rFont val="Cambria"/>
        <family val="1"/>
      </rPr>
      <t>about 13 or 14 years of age</t>
    </r>
    <r>
      <rPr>
        <sz val="11"/>
        <color theme="1"/>
        <rFont val="Cambria"/>
        <family val="1"/>
      </rPr>
      <t xml:space="preserve">. Each Winter you are finding who you are apart from your family ties. You are gradually learning how to live on your own. By </t>
    </r>
    <r>
      <rPr>
        <sz val="11"/>
        <color theme="10"/>
        <rFont val="Cambria"/>
        <family val="1"/>
      </rPr>
      <t>your next Winter, about age 18 or 19</t>
    </r>
    <r>
      <rPr>
        <sz val="11"/>
        <color theme="1"/>
        <rFont val="Cambria"/>
        <family val="1"/>
      </rPr>
      <t>, you are ready to break free from the family unit and start a new bond in</t>
    </r>
    <r>
      <rPr>
        <sz val="11"/>
        <color theme="10"/>
        <rFont val="Cambria"/>
        <family val="1"/>
      </rPr>
      <t xml:space="preserve"> your first Spring of adulthood</t>
    </r>
    <r>
      <rPr>
        <sz val="11"/>
        <color theme="1"/>
        <rFont val="Cambria"/>
        <family val="1"/>
      </rPr>
      <t>. You find your first lasting love.</t>
    </r>
  </si>
  <si>
    <t>Cycling for balance</t>
  </si>
  <si>
    <t>Your 11th season cycle in life</t>
  </si>
  <si>
    <t>autumn of 3rd 20-yr cycle</t>
  </si>
  <si>
    <t>Your psychosocial journey crests midlife</t>
  </si>
  <si>
    <t>This cycle illustrates a primary dilemma we all face in life: How do you maintain your own sense of personhood while trying to get along with others, especially those closest to you? The dilemma pits your individual freedom against your social code of togetherness.</t>
  </si>
  <si>
    <t>If you have kids, they’re likely young adults by now. They seem to think of you as a convenient ATM bank. You don’t remember acting so carelessly with money and time when you were that age. You encourage them to find their income-sustaining purpose in life, but they likely resist. They have their whole life ahead of them.</t>
  </si>
  <si>
    <t>As you head south, through Spring and onto Summer, you gravitate towards togetherness, accepting the social agreements for living together in close proximity. You feel positive about the relationship. When you head north, through Autumn and onto Winter, you switch your emphasis from togetherness to solitude, reclaiming the freedom of your individuality. You think things through apart from the relationship. You try to do your “own” thing.</t>
  </si>
  <si>
    <t>Kohlberg’s moral reasoning theory emphasizes male valued justice. Carol Gilligan notes girls favor an ethic of care. Expectations of life tend to differ by gender. A midlife crisis can stretch a decade for males. But pass in three years for women.</t>
  </si>
  <si>
    <t>The older you get, the more your political views crystallize. Strong relationships with family and friends moderate your political views. Others with extreme views tend to lack quality relationships.</t>
  </si>
  <si>
    <t>The older you get, the more your political views crystallize. Lacking quality relationships leaves you vulnerable to political extremes. Others with moderate views tend to enjoy quality relationships.</t>
  </si>
  <si>
    <t>The turn is inevitable and often painful. Everyone goes through it, each in their own way. It is frequently resisted, but can only be delayed. The growth your relationship has enjoyed during your Summer season will be necessary to endure the distancing you will endure each Winter. If you pass through Winter without much personal development, you will find it difficult to give of yourself come Spring. Shallow relationships soon die.</t>
  </si>
  <si>
    <t>As you go through these changes it may feel like you have failed your commitments and even failed yourself. You wonder what you did wrong that now puts you through so much grief. But these changes are necessary for bringing balance into your life. And because we are in complex relationships as intricate individuals who are always changing, it is a lifelong process. It is a natural process.</t>
  </si>
  <si>
    <r>
      <t xml:space="preserve">Much of the misery we put ourselves through in our relationships is because we are resisting this balancing process. There is much happiness and peace to be found when discovering the balance between your individual needs and the needs of the group, especially the needs of your loved ones. It doesn’t happen overnight, but it does happen when you work with nature. It is when we follow nature’s path through these seasonal cycles that we find that balance and peace for ourselves. </t>
    </r>
    <r>
      <rPr>
        <b/>
        <sz val="11"/>
        <color rgb="FFFFFF00"/>
        <rFont val="Webdings"/>
        <family val="1"/>
        <charset val="2"/>
      </rPr>
      <t>ê</t>
    </r>
  </si>
  <si>
    <t>Your psychosocial resources</t>
  </si>
  <si>
    <t>Your 12th season cycle in life</t>
  </si>
  <si>
    <t>winter of 3rd 20-yr cycle</t>
  </si>
  <si>
    <t>Your psychosocial journey without your parents to fall back on</t>
  </si>
  <si>
    <r>
      <t xml:space="preserve">How well you can resolve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will depend largely on the quality of your relationships. The more you can count on others, and they can count on you, the more psychosocial needs will resolve. Yours and theirs.</t>
    </r>
  </si>
  <si>
    <t>By now, you likely grieved the passing of both your parents. You no longer have them to fall back upon. You adjust to life without having your mother to talk to, or to ask for help through an emergency. If you have also lost a spouse, you may find life painfully lonely. You may invest more of your energies in your kids and grandkids.</t>
  </si>
  <si>
    <r>
      <t xml:space="preserve">Imagine being able to tell your deepest secrets to a trustworthy </t>
    </r>
    <r>
      <rPr>
        <b/>
        <sz val="11"/>
        <rFont val="Cambria"/>
        <family val="1"/>
      </rPr>
      <t>significant other</t>
    </r>
    <r>
      <rPr>
        <sz val="11"/>
        <rFont val="Cambria"/>
        <family val="1"/>
      </rPr>
      <t xml:space="preserve"> (</t>
    </r>
    <r>
      <rPr>
        <b/>
        <sz val="11"/>
        <rFont val="Cambria"/>
        <family val="1"/>
      </rPr>
      <t>SOP</t>
    </r>
    <r>
      <rPr>
        <sz val="11"/>
        <rFont val="Cambria"/>
        <family val="1"/>
      </rPr>
      <t xml:space="preserve">). Someone you can tell </t>
    </r>
    <r>
      <rPr>
        <b/>
        <sz val="11"/>
        <rFont val="Cambria"/>
        <family val="1"/>
      </rPr>
      <t>all</t>
    </r>
    <r>
      <rPr>
        <sz val="11"/>
        <rFont val="Cambria"/>
        <family val="1"/>
      </rPr>
      <t xml:space="preserve">. Perhaps you have someone like that in your life right now. </t>
    </r>
  </si>
  <si>
    <t xml:space="preserve">According to attachment theory, the insecure tend to partner with the insecure, and secure with the secure. It shapes how you “detach” from your departed parents. You may draw closer to your adult kids as you get older and less self-sufficient. </t>
  </si>
  <si>
    <t>They give you personal space. And rush to your side when needed. They encourage your autonomy. While supporting you in areas you cannot deliver for yourself.</t>
  </si>
  <si>
    <t xml:space="preserve">Your political views tend to persist. You are more apt to ask if some public policy proposition is effective for the vulnerable many, instead of wondering if it could be efficient for the productive few. </t>
  </si>
  <si>
    <t>Your political views tend to persist. You are more apt to ask if some public policy proposition is efficient for the productive few, instead of wondering if it could be effective for the vulnerable many.</t>
  </si>
  <si>
    <r>
      <t xml:space="preserve">The less you can safely reveal to others, the more likely your psychosocial needs never fully resolve. Sharing your </t>
    </r>
    <r>
      <rPr>
        <b/>
        <i/>
        <sz val="11"/>
        <rFont val="Cambria"/>
        <family val="1"/>
      </rPr>
      <t>feelings</t>
    </r>
    <r>
      <rPr>
        <sz val="11"/>
        <rFont val="Cambria"/>
        <family val="1"/>
      </rPr>
      <t xml:space="preserve"> with </t>
    </r>
    <r>
      <rPr>
        <b/>
        <sz val="11"/>
        <rFont val="Cambria"/>
        <family val="1"/>
      </rPr>
      <t>responsive friends</t>
    </r>
    <r>
      <rPr>
        <sz val="11"/>
        <rFont val="Cambria"/>
        <family val="1"/>
      </rPr>
      <t xml:space="preserve"> is still better than trusting your "safe" </t>
    </r>
    <r>
      <rPr>
        <b/>
        <i/>
        <sz val="11"/>
        <rFont val="Cambria"/>
        <family val="1"/>
      </rPr>
      <t>opinions</t>
    </r>
    <r>
      <rPr>
        <sz val="11"/>
        <rFont val="Cambria"/>
        <family val="1"/>
      </rPr>
      <t xml:space="preserve"> with </t>
    </r>
    <r>
      <rPr>
        <b/>
        <sz val="11"/>
        <rFont val="Cambria"/>
        <family val="1"/>
      </rPr>
      <t>casual friends</t>
    </r>
    <r>
      <rPr>
        <sz val="11"/>
        <rFont val="Cambria"/>
        <family val="1"/>
      </rPr>
      <t>. If all you can reveal are impersonal</t>
    </r>
    <r>
      <rPr>
        <b/>
        <i/>
        <sz val="11"/>
        <rFont val="Cambria"/>
        <family val="1"/>
      </rPr>
      <t xml:space="preserve"> facts</t>
    </r>
    <r>
      <rPr>
        <sz val="11"/>
        <rFont val="Cambria"/>
        <family val="1"/>
      </rPr>
      <t xml:space="preserve">, and exchange </t>
    </r>
    <r>
      <rPr>
        <b/>
        <i/>
        <sz val="11"/>
        <rFont val="Cambria"/>
        <family val="1"/>
      </rPr>
      <t>body language</t>
    </r>
    <r>
      <rPr>
        <sz val="11"/>
        <rFont val="Cambria"/>
        <family val="1"/>
      </rPr>
      <t xml:space="preserve"> that never engages you personally, your life risks staying painfully shallow.</t>
    </r>
  </si>
  <si>
    <t>Psychosocial equilibrium - function array</t>
  </si>
  <si>
    <t>Your 13th season cycle in life</t>
  </si>
  <si>
    <t>spring of 4th 20-yr cycle</t>
  </si>
  <si>
    <t>Your psychosocial journey as a doting grandparent</t>
  </si>
  <si>
    <r>
      <rPr>
        <i/>
        <sz val="11"/>
        <rFont val="Cambria"/>
        <family val="1"/>
      </rPr>
      <t>Anankelogy</t>
    </r>
    <r>
      <rPr>
        <sz val="11"/>
        <rFont val="Cambria"/>
        <family val="1"/>
      </rPr>
      <t xml:space="preserve">, the  study of need, describes four </t>
    </r>
    <r>
      <rPr>
        <b/>
        <sz val="11"/>
        <rFont val="Cambria"/>
        <family val="1"/>
      </rPr>
      <t>functionality levels</t>
    </r>
    <r>
      <rPr>
        <sz val="11"/>
        <rFont val="Cambria"/>
        <family val="1"/>
      </rPr>
      <t xml:space="preserve"> we experience in life.</t>
    </r>
  </si>
  <si>
    <r>
      <rPr>
        <b/>
        <sz val="12"/>
        <color theme="9" tint="0.79998168889431442"/>
        <rFont val="Tahoma"/>
        <family val="2"/>
      </rPr>
      <t>BEST</t>
    </r>
    <r>
      <rPr>
        <sz val="12"/>
        <color theme="0"/>
        <rFont val="Tahoma"/>
        <family val="2"/>
      </rPr>
      <t>: Psychosocial gentle oscillation restoring full equilibrium</t>
    </r>
  </si>
  <si>
    <r>
      <t xml:space="preserve">Your </t>
    </r>
    <r>
      <rPr>
        <i/>
        <sz val="11"/>
        <rFont val="Cambria"/>
        <family val="1"/>
      </rPr>
      <t>self-needs</t>
    </r>
    <r>
      <rPr>
        <sz val="11"/>
        <rFont val="Cambria"/>
        <family val="1"/>
      </rPr>
      <t xml:space="preserve"> fully resolve and in turn your</t>
    </r>
    <r>
      <rPr>
        <i/>
        <sz val="11"/>
        <rFont val="Cambria"/>
        <family val="1"/>
      </rPr>
      <t xml:space="preserve"> social-needs</t>
    </r>
    <r>
      <rPr>
        <sz val="11"/>
        <rFont val="Cambria"/>
        <family val="1"/>
      </rPr>
      <t xml:space="preserve"> fully resolve. You know you can count on others at all times while free to be yourself. You then can address specifics of your full potential. In anankelogy's </t>
    </r>
    <r>
      <rPr>
        <i/>
        <sz val="11"/>
        <rFont val="Cambria"/>
        <family val="1"/>
      </rPr>
      <t>function array</t>
    </r>
    <r>
      <rPr>
        <sz val="11"/>
        <rFont val="Cambria"/>
        <family val="1"/>
      </rPr>
      <t xml:space="preserve">, this is called </t>
    </r>
    <r>
      <rPr>
        <b/>
        <i/>
        <sz val="11"/>
        <rFont val="Cambria"/>
        <family val="1"/>
      </rPr>
      <t>peakfunctionality</t>
    </r>
    <r>
      <rPr>
        <sz val="11"/>
        <rFont val="Cambria"/>
        <family val="1"/>
      </rPr>
      <t xml:space="preserve">. </t>
    </r>
  </si>
  <si>
    <t>Now you are a drop-in daycare center for your grandkids. If you must spoil your adult kids with such convenience, you may see it your right to spoil your grandkids. You get to have all the fun without the repercussions of some sugar high. You are finally harvesting your investment in lifelong parenting.</t>
  </si>
  <si>
    <t>According to Erikson’s stages of psychosocial development, you face the challenge between ego integrity and despair. You either look back on your long life with some contentment or dread aging if not achieving a meaningful life and legacy.</t>
  </si>
  <si>
    <r>
      <rPr>
        <b/>
        <sz val="12"/>
        <color rgb="FFFFFF00"/>
        <rFont val="Tahoma"/>
        <family val="2"/>
      </rPr>
      <t>OKAY</t>
    </r>
    <r>
      <rPr>
        <sz val="12"/>
        <color theme="0"/>
        <rFont val="Tahoma"/>
        <family val="2"/>
      </rPr>
      <t>: Psychosocial intense vacillation returning to partial equilibrium</t>
    </r>
  </si>
  <si>
    <t>Retirement plans may weigh heavily on your mind. If you have a nest egg ready, you can remain self-sufficient. Otherwise, a significant life event can alter your expectations. Becoming disabled, for example, can change your view of government’s role to help the needy.</t>
  </si>
  <si>
    <r>
      <t xml:space="preserve">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only partially resolve. Or your</t>
    </r>
    <r>
      <rPr>
        <i/>
        <sz val="11"/>
        <rFont val="Cambria"/>
        <family val="1"/>
      </rPr>
      <t xml:space="preserve"> social-needs</t>
    </r>
    <r>
      <rPr>
        <sz val="11"/>
        <rFont val="Cambria"/>
        <family val="1"/>
      </rPr>
      <t xml:space="preserve"> do not resolve the same as your </t>
    </r>
    <r>
      <rPr>
        <i/>
        <sz val="11"/>
        <rFont val="Cambria"/>
        <family val="1"/>
      </rPr>
      <t>self-needs</t>
    </r>
    <r>
      <rPr>
        <sz val="11"/>
        <rFont val="Cambria"/>
        <family val="1"/>
      </rPr>
      <t xml:space="preserve">. You function adequately, but you rely on generalizing to function pragmatically with others. In anankelogy's </t>
    </r>
    <r>
      <rPr>
        <i/>
        <sz val="11"/>
        <rFont val="Cambria"/>
        <family val="1"/>
      </rPr>
      <t>function array</t>
    </r>
    <r>
      <rPr>
        <sz val="11"/>
        <rFont val="Cambria"/>
        <family val="1"/>
      </rPr>
      <t xml:space="preserve">, this is called </t>
    </r>
    <r>
      <rPr>
        <b/>
        <i/>
        <sz val="11"/>
        <rFont val="Cambria"/>
        <family val="1"/>
      </rPr>
      <t>symfunctionality</t>
    </r>
    <r>
      <rPr>
        <sz val="11"/>
        <rFont val="Cambria"/>
        <family val="1"/>
      </rPr>
      <t xml:space="preserve">. </t>
    </r>
  </si>
  <si>
    <t>Retirement plans may weigh heavily on your mind. Without a nest egg to keep you going, economic insecurity could undermine your psychosocial needs. You find yourself at the mercy of others, and face the prospect of being dependent on the government for the rest of your life.</t>
  </si>
  <si>
    <r>
      <rPr>
        <b/>
        <sz val="12"/>
        <color theme="5" tint="0.59999389629810485"/>
        <rFont val="Tahoma"/>
        <family val="2"/>
      </rPr>
      <t>PAINFUL</t>
    </r>
    <r>
      <rPr>
        <sz val="12"/>
        <color theme="0"/>
        <rFont val="Tahoma"/>
        <family val="2"/>
      </rPr>
      <t>: Psychosocial extreme vacillation missing equilibrium</t>
    </r>
  </si>
  <si>
    <r>
      <t xml:space="preserve">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rarely resolve. Before you can satisying one need, you are ripped into addressing the opposing need. You are in constant emotional pain. You generalize in black-and-white for relief. In anankelogy's </t>
    </r>
    <r>
      <rPr>
        <i/>
        <sz val="11"/>
        <rFont val="Cambria"/>
        <family val="1"/>
      </rPr>
      <t>function array</t>
    </r>
    <r>
      <rPr>
        <sz val="11"/>
        <rFont val="Cambria"/>
        <family val="1"/>
      </rPr>
      <t xml:space="preserve">, this is called </t>
    </r>
    <r>
      <rPr>
        <b/>
        <i/>
        <sz val="11"/>
        <rFont val="Cambria"/>
        <family val="1"/>
      </rPr>
      <t>dysfunctionality</t>
    </r>
    <r>
      <rPr>
        <sz val="11"/>
        <rFont val="Cambria"/>
        <family val="1"/>
      </rPr>
      <t xml:space="preserve">. </t>
    </r>
  </si>
  <si>
    <r>
      <rPr>
        <b/>
        <sz val="12"/>
        <color rgb="FFFFDCDC"/>
        <rFont val="Tahoma"/>
        <family val="2"/>
      </rPr>
      <t>WORST</t>
    </r>
    <r>
      <rPr>
        <sz val="12"/>
        <color theme="0"/>
        <rFont val="Tahoma"/>
        <family val="2"/>
      </rPr>
      <t>: Psychosocial reactivity for survival</t>
    </r>
  </si>
  <si>
    <r>
      <t xml:space="preserve">Your </t>
    </r>
    <r>
      <rPr>
        <i/>
        <sz val="11"/>
        <rFont val="Cambria"/>
        <family val="1"/>
      </rPr>
      <t>self-needs</t>
    </r>
    <r>
      <rPr>
        <sz val="11"/>
        <rFont val="Cambria"/>
        <family val="1"/>
      </rPr>
      <t xml:space="preserve"> and</t>
    </r>
    <r>
      <rPr>
        <i/>
        <sz val="11"/>
        <rFont val="Cambria"/>
        <family val="1"/>
      </rPr>
      <t xml:space="preserve"> social-needs</t>
    </r>
    <r>
      <rPr>
        <sz val="11"/>
        <rFont val="Cambria"/>
        <family val="1"/>
      </rPr>
      <t xml:space="preserve"> cry out for immediate attention. You vacillate between angry outbursts and promises to keep the peace. You generalize for relief and to cling to a shallow existence. In anankelogy's </t>
    </r>
    <r>
      <rPr>
        <i/>
        <sz val="11"/>
        <rFont val="Cambria"/>
        <family val="1"/>
      </rPr>
      <t>function array</t>
    </r>
    <r>
      <rPr>
        <sz val="11"/>
        <rFont val="Cambria"/>
        <family val="1"/>
      </rPr>
      <t xml:space="preserve">, this is called </t>
    </r>
    <r>
      <rPr>
        <b/>
        <i/>
        <sz val="11"/>
        <rFont val="Cambria"/>
        <family val="1"/>
      </rPr>
      <t>misfunctionality</t>
    </r>
    <r>
      <rPr>
        <sz val="11"/>
        <rFont val="Cambria"/>
        <family val="1"/>
      </rPr>
      <t xml:space="preserve">. </t>
    </r>
  </si>
  <si>
    <t xml:space="preserve">Psychosocial function array </t>
  </si>
  <si>
    <t>Your 14th season cycle in life</t>
  </si>
  <si>
    <t>summer of 4th 20-yr cycle</t>
  </si>
  <si>
    <t>Your psychosocial journey as a respected elder</t>
  </si>
  <si>
    <r>
      <rPr>
        <i/>
        <sz val="11"/>
        <rFont val="Cambria"/>
        <family val="1"/>
      </rPr>
      <t>Anankelogy</t>
    </r>
    <r>
      <rPr>
        <sz val="11"/>
        <rFont val="Cambria"/>
        <family val="1"/>
      </rPr>
      <t>, the study of need, gives you four gradient categories accounting for the outcomes of your needs. The less your needs resolve, the less you can function.</t>
    </r>
  </si>
  <si>
    <r>
      <t>Peakfunctional</t>
    </r>
    <r>
      <rPr>
        <b/>
        <sz val="12"/>
        <color theme="1" tint="0.499984740745262"/>
        <rFont val="Tahoma"/>
        <family val="2"/>
      </rPr>
      <t xml:space="preserve"> (Pf)</t>
    </r>
    <r>
      <rPr>
        <sz val="12"/>
        <rFont val="Tahoma"/>
        <family val="2"/>
      </rPr>
      <t>: full psychosocial equilibrium restored</t>
    </r>
  </si>
  <si>
    <t xml:space="preserve">As your grandkids move out and start their own careers and families, you emerge as the extended family’s matriarch or patriarch. They all look up to you if your life exudes wisdom and a steady source of loving support. Or you may be seen by some if not all as disappointing, and avoided. </t>
  </si>
  <si>
    <r>
      <t xml:space="preserve">When you can be both </t>
    </r>
    <r>
      <rPr>
        <i/>
        <sz val="11"/>
        <rFont val="Cambria"/>
        <family val="1"/>
      </rPr>
      <t>autonomous</t>
    </r>
    <r>
      <rPr>
        <sz val="11"/>
        <rFont val="Cambria"/>
        <family val="1"/>
      </rPr>
      <t xml:space="preserve"> and </t>
    </r>
    <r>
      <rPr>
        <i/>
        <sz val="11"/>
        <rFont val="Cambria"/>
        <family val="1"/>
      </rPr>
      <t>supported</t>
    </r>
    <r>
      <rPr>
        <sz val="11"/>
        <rFont val="Cambria"/>
        <family val="1"/>
      </rPr>
      <t xml:space="preserve"> at the same time, you enjoy psychosocial equilibrium. Or when you know you are fully </t>
    </r>
    <r>
      <rPr>
        <i/>
        <sz val="11"/>
        <rFont val="Cambria"/>
        <family val="1"/>
      </rPr>
      <t>included</t>
    </r>
    <r>
      <rPr>
        <sz val="11"/>
        <rFont val="Cambria"/>
        <family val="1"/>
      </rPr>
      <t xml:space="preserve"> by others who allow you </t>
    </r>
    <r>
      <rPr>
        <i/>
        <sz val="11"/>
        <rFont val="Cambria"/>
        <family val="1"/>
      </rPr>
      <t>solitude.</t>
    </r>
    <r>
      <rPr>
        <sz val="11"/>
        <rFont val="Cambria"/>
        <family val="1"/>
      </rPr>
      <t xml:space="preserve"> You are not forced to pick one over the other. You can do more in life the more your self-needs and social-needs are fully resolved at the same time. </t>
    </r>
  </si>
  <si>
    <t>Morality exists to guide reactions to needs, which typically occur emotionally prior to any reasoning. Social intuitionists like Jonathan Haidt see moral reasoning as rationalizing your emotional responses. You earn respect when respecting needs.</t>
  </si>
  <si>
    <t>Your political outlook remains consistent. You are more apt to ask if some public policy proposition is inclusive of everyone in society, instead of asking if it allows every individual in society to live freely.</t>
  </si>
  <si>
    <t>Your political outlook remains consistent. You are more apt to ask if some public policy proposition allows every individual in society to live freely, instead of asking if it is inclusive of everyone in society.</t>
  </si>
  <si>
    <r>
      <t>Symfunctional</t>
    </r>
    <r>
      <rPr>
        <b/>
        <sz val="12"/>
        <color theme="1" tint="0.499984740745262"/>
        <rFont val="Tahoma"/>
        <family val="2"/>
      </rPr>
      <t xml:space="preserve"> (Sf)</t>
    </r>
    <r>
      <rPr>
        <sz val="12"/>
        <rFont val="Tahoma"/>
        <family val="2"/>
      </rPr>
      <t>: partial psychosocial equilibrium restored</t>
    </r>
  </si>
  <si>
    <r>
      <t xml:space="preserve">Often, you are either fully </t>
    </r>
    <r>
      <rPr>
        <i/>
        <sz val="11"/>
        <rFont val="Cambria"/>
        <family val="1"/>
      </rPr>
      <t>autonomous</t>
    </r>
    <r>
      <rPr>
        <sz val="11"/>
        <rFont val="Cambria"/>
        <family val="1"/>
      </rPr>
      <t xml:space="preserve"> or fully </t>
    </r>
    <r>
      <rPr>
        <i/>
        <sz val="11"/>
        <rFont val="Cambria"/>
        <family val="1"/>
      </rPr>
      <t>supported.</t>
    </r>
    <r>
      <rPr>
        <sz val="11"/>
        <rFont val="Cambria"/>
        <family val="1"/>
      </rPr>
      <t xml:space="preserve"> Or you find </t>
    </r>
    <r>
      <rPr>
        <i/>
        <sz val="11"/>
        <rFont val="Cambria"/>
        <family val="1"/>
      </rPr>
      <t>inclusion</t>
    </r>
    <r>
      <rPr>
        <sz val="11"/>
        <rFont val="Cambria"/>
        <family val="1"/>
      </rPr>
      <t xml:space="preserve"> comes at the expense of </t>
    </r>
    <r>
      <rPr>
        <i/>
        <sz val="11"/>
        <rFont val="Cambria"/>
        <family val="1"/>
      </rPr>
      <t>solitude.</t>
    </r>
    <r>
      <rPr>
        <sz val="11"/>
        <rFont val="Cambria"/>
        <family val="1"/>
      </rPr>
      <t xml:space="preserve"> You are forced to choose one over the other. Which ever season you are in dictates which gets more attention. You cannot do as much in life. But the more these two complementary sides balance out, you navigate life just fine. </t>
    </r>
  </si>
  <si>
    <r>
      <t>Dysfunctional</t>
    </r>
    <r>
      <rPr>
        <b/>
        <sz val="12"/>
        <color theme="1" tint="0.499984740745262"/>
        <rFont val="Tahoma"/>
        <family val="2"/>
      </rPr>
      <t xml:space="preserve"> (Df)</t>
    </r>
    <r>
      <rPr>
        <sz val="12"/>
        <rFont val="Tahoma"/>
        <family val="2"/>
      </rPr>
      <t>: psychosocial disequilibrium continued</t>
    </r>
  </si>
  <si>
    <r>
      <t xml:space="preserve">When you are neither </t>
    </r>
    <r>
      <rPr>
        <i/>
        <sz val="11"/>
        <rFont val="Cambria"/>
        <family val="1"/>
      </rPr>
      <t>autonomous</t>
    </r>
    <r>
      <rPr>
        <sz val="11"/>
        <rFont val="Cambria"/>
        <family val="1"/>
      </rPr>
      <t xml:space="preserve"> nor </t>
    </r>
    <r>
      <rPr>
        <i/>
        <sz val="11"/>
        <rFont val="Cambria"/>
        <family val="1"/>
      </rPr>
      <t>supported,</t>
    </r>
    <r>
      <rPr>
        <sz val="11"/>
        <rFont val="Cambria"/>
        <family val="1"/>
      </rPr>
      <t xml:space="preserve"> you naturally swing wildly between both. You latch onto crumbs of </t>
    </r>
    <r>
      <rPr>
        <i/>
        <sz val="11"/>
        <rFont val="Cambria"/>
        <family val="1"/>
      </rPr>
      <t>support</t>
    </r>
    <r>
      <rPr>
        <sz val="11"/>
        <rFont val="Cambria"/>
        <family val="1"/>
      </rPr>
      <t xml:space="preserve"> while struggling to retain some </t>
    </r>
    <r>
      <rPr>
        <i/>
        <sz val="11"/>
        <rFont val="Cambria"/>
        <family val="1"/>
      </rPr>
      <t>autonomy</t>
    </r>
    <r>
      <rPr>
        <sz val="11"/>
        <rFont val="Cambria"/>
        <family val="1"/>
      </rPr>
      <t xml:space="preserve">. You give up feeling </t>
    </r>
    <r>
      <rPr>
        <i/>
        <sz val="11"/>
        <rFont val="Cambria"/>
        <family val="1"/>
      </rPr>
      <t>included</t>
    </r>
    <r>
      <rPr>
        <sz val="11"/>
        <rFont val="Cambria"/>
        <family val="1"/>
      </rPr>
      <t xml:space="preserve"> when needing some </t>
    </r>
    <r>
      <rPr>
        <i/>
        <sz val="11"/>
        <rFont val="Cambria"/>
        <family val="1"/>
      </rPr>
      <t>solitude</t>
    </r>
    <r>
      <rPr>
        <sz val="11"/>
        <rFont val="Cambria"/>
        <family val="1"/>
      </rPr>
      <t>. You're in constant pain. You gravitate to ideological certainty of relief. You find others to also generalize for relief.</t>
    </r>
  </si>
  <si>
    <r>
      <t>Misfunctional</t>
    </r>
    <r>
      <rPr>
        <b/>
        <sz val="12"/>
        <color theme="1" tint="0.499984740745262"/>
        <rFont val="Tahoma"/>
        <family val="2"/>
      </rPr>
      <t xml:space="preserve"> (Mf)</t>
    </r>
    <r>
      <rPr>
        <sz val="12"/>
        <rFont val="Tahoma"/>
        <family val="2"/>
      </rPr>
      <t>: extreme psychosocial disequilibrium perpetuated</t>
    </r>
  </si>
  <si>
    <r>
      <t xml:space="preserve">When struggling to ease almost every need, you tend to swing violently between extremes of demanding </t>
    </r>
    <r>
      <rPr>
        <i/>
        <sz val="11"/>
        <rFont val="Cambria"/>
        <family val="1"/>
      </rPr>
      <t>autonomy</t>
    </r>
    <r>
      <rPr>
        <sz val="11"/>
        <rFont val="Cambria"/>
        <family val="1"/>
      </rPr>
      <t xml:space="preserve"> and manipulating others for </t>
    </r>
    <r>
      <rPr>
        <i/>
        <sz val="11"/>
        <rFont val="Cambria"/>
        <family val="1"/>
      </rPr>
      <t>support</t>
    </r>
    <r>
      <rPr>
        <sz val="11"/>
        <rFont val="Cambria"/>
        <family val="1"/>
      </rPr>
      <t xml:space="preserve">. You angrily demand to be left to do as you please, in the name of </t>
    </r>
    <r>
      <rPr>
        <i/>
        <sz val="11"/>
        <rFont val="Cambria"/>
        <family val="1"/>
      </rPr>
      <t>autonomy.</t>
    </r>
    <r>
      <rPr>
        <sz val="11"/>
        <rFont val="Cambria"/>
        <family val="1"/>
      </rPr>
      <t xml:space="preserve"> You then react in shame when taking this too far by fearfully and underhandedly coercing others for </t>
    </r>
    <r>
      <rPr>
        <i/>
        <sz val="11"/>
        <rFont val="Cambria"/>
        <family val="1"/>
      </rPr>
      <t>support</t>
    </r>
    <r>
      <rPr>
        <sz val="11"/>
        <rFont val="Cambria"/>
        <family val="1"/>
      </rPr>
      <t xml:space="preserve">. </t>
    </r>
  </si>
  <si>
    <r>
      <t xml:space="preserve">The </t>
    </r>
    <r>
      <rPr>
        <b/>
        <i/>
        <sz val="11"/>
        <rFont val="Cambria"/>
        <family val="1"/>
      </rPr>
      <t>less</t>
    </r>
    <r>
      <rPr>
        <sz val="11"/>
        <rFont val="Cambria"/>
        <family val="1"/>
      </rPr>
      <t xml:space="preserve">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balance in each cycle, the </t>
    </r>
    <r>
      <rPr>
        <b/>
        <i/>
        <sz val="11"/>
        <rFont val="Cambria"/>
        <family val="1"/>
      </rPr>
      <t>more</t>
    </r>
    <r>
      <rPr>
        <sz val="11"/>
        <rFont val="Cambria"/>
        <family val="1"/>
      </rPr>
      <t xml:space="preserve"> these unresolved needs compete for attention in the next season cycle. And also in your current season's subcycles. Your weekends and your evenings could be self-absorbed little winters. Midweek and midday could be people-pleasing adventures of overheated little summers. </t>
    </r>
  </si>
  <si>
    <r>
      <t xml:space="preserve">The </t>
    </r>
    <r>
      <rPr>
        <b/>
        <i/>
        <sz val="11"/>
        <rFont val="Cambria"/>
        <family val="1"/>
      </rPr>
      <t>more</t>
    </r>
    <r>
      <rPr>
        <sz val="11"/>
        <rFont val="Cambria"/>
        <family val="1"/>
      </rPr>
      <t xml:space="preserve">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balance in each cycle, the </t>
    </r>
    <r>
      <rPr>
        <b/>
        <i/>
        <sz val="11"/>
        <rFont val="Cambria"/>
        <family val="1"/>
      </rPr>
      <t>less</t>
    </r>
    <r>
      <rPr>
        <sz val="11"/>
        <rFont val="Cambria"/>
        <family val="1"/>
      </rPr>
      <t xml:space="preserve"> these unresolved needs have to compete for attention in your season cycles. Or in your current season's subcycles. You enjoy your weekends and your evenings as helpful little winters. Midweek and midday provide you with the warmth of others in your little summers. </t>
    </r>
  </si>
  <si>
    <t>Know thyself</t>
  </si>
  <si>
    <t>Your 15th season cycle in life</t>
  </si>
  <si>
    <t>autumn of 4th 20-yr cycle</t>
  </si>
  <si>
    <t>Your psychosocial journey as a vulnerable elder</t>
  </si>
  <si>
    <r>
      <rPr>
        <sz val="11"/>
        <color theme="1"/>
        <rFont val="Cambria"/>
        <family val="1"/>
      </rPr>
      <t>The</t>
    </r>
    <r>
      <rPr>
        <sz val="11"/>
        <color theme="10"/>
        <rFont val="Cambria"/>
        <family val="1"/>
      </rPr>
      <t xml:space="preserve"> </t>
    </r>
    <r>
      <rPr>
        <b/>
        <sz val="11"/>
        <color theme="10"/>
        <rFont val="Cambria"/>
        <family val="1"/>
      </rPr>
      <t>Johari window</t>
    </r>
    <r>
      <rPr>
        <sz val="11"/>
        <color theme="1"/>
        <rFont val="Cambria"/>
        <family val="1"/>
      </rPr>
      <t xml:space="preserve"> illuminates four corners of how you </t>
    </r>
    <r>
      <rPr>
        <i/>
        <sz val="11"/>
        <color theme="1"/>
        <rFont val="Cambria"/>
        <family val="1"/>
      </rPr>
      <t>know</t>
    </r>
    <r>
      <rPr>
        <sz val="11"/>
        <color theme="1"/>
        <rFont val="Cambria"/>
        <family val="1"/>
      </rPr>
      <t xml:space="preserve"> and are </t>
    </r>
    <r>
      <rPr>
        <i/>
        <sz val="11"/>
        <color theme="1"/>
        <rFont val="Cambria"/>
        <family val="1"/>
      </rPr>
      <t>known</t>
    </r>
    <r>
      <rPr>
        <sz val="11"/>
        <color theme="1"/>
        <rFont val="Cambria"/>
        <family val="1"/>
      </rPr>
      <t xml:space="preserve"> by others. </t>
    </r>
  </si>
  <si>
    <r>
      <rPr>
        <b/>
        <sz val="11"/>
        <rFont val="Cambria"/>
        <family val="1"/>
      </rPr>
      <t>Arena</t>
    </r>
    <r>
      <rPr>
        <sz val="11"/>
        <rFont val="Cambria"/>
        <family val="1"/>
      </rPr>
      <t>: I see it, you see it.</t>
    </r>
  </si>
  <si>
    <r>
      <rPr>
        <b/>
        <sz val="11"/>
        <rFont val="Cambria"/>
        <family val="1"/>
      </rPr>
      <t>Blind spot</t>
    </r>
    <r>
      <rPr>
        <sz val="11"/>
        <rFont val="Cambria"/>
        <family val="1"/>
      </rPr>
      <t xml:space="preserve">: I </t>
    </r>
    <r>
      <rPr>
        <i/>
        <sz val="11"/>
        <rFont val="Cambria"/>
        <family val="1"/>
      </rPr>
      <t>don't</t>
    </r>
    <r>
      <rPr>
        <sz val="11"/>
        <rFont val="Cambria"/>
        <family val="1"/>
      </rPr>
      <t xml:space="preserve"> see it, you see it.</t>
    </r>
  </si>
  <si>
    <t xml:space="preserve">As you see each of your own children settle into the role of grandparent, you may feel a bit estranged from your growing number of great grandkids. With declining health, others cannot depend on you while you have to increasingly depend on them. Retirement may feel painfully isolating. </t>
  </si>
  <si>
    <r>
      <rPr>
        <b/>
        <sz val="11"/>
        <rFont val="Cambria"/>
        <family val="1"/>
      </rPr>
      <t>Concealment</t>
    </r>
    <r>
      <rPr>
        <sz val="11"/>
        <rFont val="Cambria"/>
        <family val="1"/>
      </rPr>
      <t xml:space="preserve">: I see it, you </t>
    </r>
    <r>
      <rPr>
        <i/>
        <sz val="11"/>
        <rFont val="Cambria"/>
        <family val="1"/>
      </rPr>
      <t>don't</t>
    </r>
    <r>
      <rPr>
        <sz val="11"/>
        <rFont val="Cambria"/>
        <family val="1"/>
      </rPr>
      <t xml:space="preserve"> see it.</t>
    </r>
  </si>
  <si>
    <r>
      <rPr>
        <b/>
        <sz val="11"/>
        <rFont val="Cambria"/>
        <family val="1"/>
      </rPr>
      <t>Dark area</t>
    </r>
    <r>
      <rPr>
        <sz val="11"/>
        <rFont val="Cambria"/>
        <family val="1"/>
      </rPr>
      <t xml:space="preserve">: I </t>
    </r>
    <r>
      <rPr>
        <i/>
        <sz val="11"/>
        <rFont val="Cambria"/>
        <family val="1"/>
      </rPr>
      <t>don't</t>
    </r>
    <r>
      <rPr>
        <sz val="11"/>
        <rFont val="Cambria"/>
        <family val="1"/>
      </rPr>
      <t xml:space="preserve"> see it, you </t>
    </r>
    <r>
      <rPr>
        <i/>
        <sz val="11"/>
        <rFont val="Cambria"/>
        <family val="1"/>
      </rPr>
      <t>don't</t>
    </r>
    <r>
      <rPr>
        <sz val="11"/>
        <rFont val="Cambria"/>
        <family val="1"/>
      </rPr>
      <t xml:space="preserve"> see it.</t>
    </r>
  </si>
  <si>
    <t>According to research cited by Stanford Center on Longevity, social engagement and connectedness mitigates risks of premature death from isolation. Your old ways of socializing are disrupted by new tech, geared more for the young.</t>
  </si>
  <si>
    <r>
      <t xml:space="preserve">The </t>
    </r>
    <r>
      <rPr>
        <b/>
        <i/>
        <sz val="11"/>
        <rFont val="Cambria"/>
        <family val="1"/>
      </rPr>
      <t>more</t>
    </r>
    <r>
      <rPr>
        <sz val="11"/>
        <rFont val="Cambria"/>
        <family val="1"/>
      </rPr>
      <t xml:space="preserve"> of yourself you share with others, the </t>
    </r>
    <r>
      <rPr>
        <b/>
        <i/>
        <sz val="11"/>
        <rFont val="Cambria"/>
        <family val="1"/>
      </rPr>
      <t>more</t>
    </r>
    <r>
      <rPr>
        <sz val="11"/>
        <rFont val="Cambria"/>
        <family val="1"/>
      </rPr>
      <t xml:space="preserve"> your psychosocial needs resolve. The more you can entrust your guarded self to a trustworthy other, the more you can know who you individually are. They illuminate your </t>
    </r>
    <r>
      <rPr>
        <b/>
        <sz val="11"/>
        <rFont val="Cambria"/>
        <family val="1"/>
      </rPr>
      <t>blind spots</t>
    </r>
    <r>
      <rPr>
        <sz val="11"/>
        <rFont val="Cambria"/>
        <family val="1"/>
      </rPr>
      <t xml:space="preserve"> with feedback. Their affirmation encourages you to reveal more of your </t>
    </r>
    <r>
      <rPr>
        <b/>
        <sz val="11"/>
        <rFont val="Cambria"/>
        <family val="1"/>
      </rPr>
      <t>concealment</t>
    </r>
    <r>
      <rPr>
        <sz val="11"/>
        <rFont val="Cambria"/>
        <family val="1"/>
      </rPr>
      <t xml:space="preserve">. Your </t>
    </r>
    <r>
      <rPr>
        <b/>
        <sz val="11"/>
        <rFont val="Cambria"/>
        <family val="1"/>
      </rPr>
      <t>dark area</t>
    </r>
    <r>
      <rPr>
        <sz val="11"/>
        <rFont val="Cambria"/>
        <family val="1"/>
      </rPr>
      <t xml:space="preserve"> shrinks under the spotlight of love. </t>
    </r>
  </si>
  <si>
    <t>You look at your posterity and wonder if they can remain authentic without risk of social exclusion for who they uniquely are. You’re probably not thinking as much about guarding traditions for maintaining family cohesion.</t>
  </si>
  <si>
    <t>You look at your posterity and wonder if they will guard traditions for maintaining family cohesion. You’re probably not thinking as much about how authentic they can be without risking exclusion for who they uniquely are.</t>
  </si>
  <si>
    <t xml:space="preserve">After all, you don't know what you don't know. You cannot know your full self by yourself. You either discover or overlook many parts of your true being in your interactions with others. When you can safely expose your fears or embarrassing thoughts and feelings with a trustworthy other, you can get to specifics. You can unearth details affecting your life that you otherwise leave buried. The less you know of your true self, the more you tend to rely upon (and get glued to) generalizations.
</t>
  </si>
  <si>
    <r>
      <t xml:space="preserve">If we do not know each other well, I will likely remain guarded. The </t>
    </r>
    <r>
      <rPr>
        <b/>
        <sz val="11"/>
        <rFont val="Cambria"/>
        <family val="1"/>
      </rPr>
      <t>arena</t>
    </r>
    <r>
      <rPr>
        <sz val="11"/>
        <rFont val="Cambria"/>
        <family val="1"/>
      </rPr>
      <t xml:space="preserve"> of mutual awareness will remain relatively tight. I hold my </t>
    </r>
    <r>
      <rPr>
        <b/>
        <sz val="11"/>
        <rFont val="Cambria"/>
        <family val="1"/>
      </rPr>
      <t>concealment</t>
    </r>
    <r>
      <rPr>
        <sz val="11"/>
        <rFont val="Cambria"/>
        <family val="1"/>
      </rPr>
      <t xml:space="preserve"> close to my chest. You never report what you see in my </t>
    </r>
    <r>
      <rPr>
        <b/>
        <sz val="11"/>
        <rFont val="Cambria"/>
        <family val="1"/>
      </rPr>
      <t>blind spot</t>
    </r>
    <r>
      <rPr>
        <sz val="11"/>
        <rFont val="Cambria"/>
        <family val="1"/>
      </rPr>
      <t xml:space="preserve">. This leaves my </t>
    </r>
    <r>
      <rPr>
        <b/>
        <sz val="11"/>
        <rFont val="Cambria"/>
        <family val="1"/>
      </rPr>
      <t>dark area</t>
    </r>
    <r>
      <rPr>
        <sz val="11"/>
        <rFont val="Cambria"/>
        <family val="1"/>
      </rPr>
      <t xml:space="preserve"> relatively huge. This is natural between </t>
    </r>
    <r>
      <rPr>
        <b/>
        <i/>
        <sz val="11"/>
        <rFont val="Cambria"/>
        <family val="1"/>
      </rPr>
      <t>strangers</t>
    </r>
    <r>
      <rPr>
        <sz val="11"/>
        <rFont val="Cambria"/>
        <family val="1"/>
      </rPr>
      <t xml:space="preserve">, </t>
    </r>
    <r>
      <rPr>
        <b/>
        <i/>
        <sz val="11"/>
        <rFont val="Cambria"/>
        <family val="1"/>
      </rPr>
      <t>acquaintances</t>
    </r>
    <r>
      <rPr>
        <sz val="11"/>
        <rFont val="Cambria"/>
        <family val="1"/>
      </rPr>
      <t xml:space="preserve">, and to some extent between </t>
    </r>
    <r>
      <rPr>
        <b/>
        <i/>
        <sz val="11"/>
        <rFont val="Cambria"/>
        <family val="1"/>
      </rPr>
      <t>casual friends</t>
    </r>
    <r>
      <rPr>
        <sz val="11"/>
        <rFont val="Cambria"/>
        <family val="1"/>
      </rPr>
      <t xml:space="preserve">. But if I have no </t>
    </r>
    <r>
      <rPr>
        <b/>
        <i/>
        <sz val="11"/>
        <rFont val="Cambria"/>
        <family val="1"/>
      </rPr>
      <t>close friends</t>
    </r>
    <r>
      <rPr>
        <sz val="11"/>
        <rFont val="Cambria"/>
        <family val="1"/>
      </rPr>
      <t xml:space="preserve"> or no intimate </t>
    </r>
    <r>
      <rPr>
        <b/>
        <i/>
        <sz val="11"/>
        <rFont val="Cambria"/>
        <family val="1"/>
      </rPr>
      <t>partner</t>
    </r>
    <r>
      <rPr>
        <sz val="11"/>
        <rFont val="Cambria"/>
        <family val="1"/>
      </rPr>
      <t xml:space="preserve">, I could find myself stuck in the </t>
    </r>
    <r>
      <rPr>
        <i/>
        <sz val="11"/>
        <rFont val="Cambria"/>
        <family val="1"/>
      </rPr>
      <t>psychosocial dark</t>
    </r>
    <r>
      <rPr>
        <sz val="11"/>
        <rFont val="Cambria"/>
        <family val="1"/>
      </rPr>
      <t>, per se.</t>
    </r>
  </si>
  <si>
    <t>Your 16th season cycle in life</t>
  </si>
  <si>
    <t>winter of 4th 20-yr cycle</t>
  </si>
  <si>
    <t>Your psychosocial journey into old age and legacy</t>
  </si>
  <si>
    <r>
      <t xml:space="preserve">Among most of those I meet, I will know myself better than they can know me. My </t>
    </r>
    <r>
      <rPr>
        <b/>
        <sz val="11"/>
        <rFont val="Cambria"/>
        <family val="1"/>
      </rPr>
      <t>concealment</t>
    </r>
    <r>
      <rPr>
        <b/>
        <i/>
        <sz val="11"/>
        <rFont val="Cambria"/>
        <family val="1"/>
      </rPr>
      <t xml:space="preserve"> </t>
    </r>
    <r>
      <rPr>
        <sz val="11"/>
        <rFont val="Cambria"/>
        <family val="1"/>
      </rPr>
      <t>will naturally be large</t>
    </r>
    <r>
      <rPr>
        <b/>
        <i/>
        <sz val="11"/>
        <rFont val="Cambria"/>
        <family val="1"/>
      </rPr>
      <t>.</t>
    </r>
    <r>
      <rPr>
        <sz val="11"/>
        <rFont val="Cambria"/>
        <family val="1"/>
      </rPr>
      <t xml:space="preserve"> I will hold many secrets, largely because they don't care to know all that detail about my life. Nor do I wish to get too deep into the lives of such </t>
    </r>
    <r>
      <rPr>
        <b/>
        <i/>
        <sz val="11"/>
        <rFont val="Cambria"/>
        <family val="1"/>
      </rPr>
      <t>strangers</t>
    </r>
    <r>
      <rPr>
        <sz val="11"/>
        <rFont val="Cambria"/>
        <family val="1"/>
      </rPr>
      <t xml:space="preserve"> and </t>
    </r>
    <r>
      <rPr>
        <b/>
        <i/>
        <sz val="11"/>
        <rFont val="Cambria"/>
        <family val="1"/>
      </rPr>
      <t>acquaintances</t>
    </r>
    <r>
      <rPr>
        <sz val="11"/>
        <rFont val="Cambria"/>
        <family val="1"/>
      </rPr>
      <t xml:space="preserve">, or to a lesser extent with my </t>
    </r>
    <r>
      <rPr>
        <b/>
        <i/>
        <sz val="11"/>
        <rFont val="Cambria"/>
        <family val="1"/>
      </rPr>
      <t>casual friends</t>
    </r>
    <r>
      <rPr>
        <sz val="11"/>
        <rFont val="Cambria"/>
        <family val="1"/>
      </rPr>
      <t xml:space="preserve">. They are less likely to be observant of my </t>
    </r>
    <r>
      <rPr>
        <b/>
        <sz val="11"/>
        <rFont val="Cambria"/>
        <family val="1"/>
      </rPr>
      <t>blind spots</t>
    </r>
    <r>
      <rPr>
        <sz val="11"/>
        <rFont val="Cambria"/>
        <family val="1"/>
      </rPr>
      <t xml:space="preserve">. For all they care, my </t>
    </r>
    <r>
      <rPr>
        <b/>
        <sz val="11"/>
        <rFont val="Cambria"/>
        <family val="1"/>
      </rPr>
      <t>dark area</t>
    </r>
    <r>
      <rPr>
        <sz val="11"/>
        <rFont val="Cambria"/>
        <family val="1"/>
      </rPr>
      <t xml:space="preserve"> could be large or small. But I can expect problems if I am this </t>
    </r>
    <r>
      <rPr>
        <b/>
        <sz val="11"/>
        <rFont val="Cambria"/>
        <family val="1"/>
      </rPr>
      <t>concealed</t>
    </r>
    <r>
      <rPr>
        <sz val="11"/>
        <rFont val="Cambria"/>
        <family val="1"/>
      </rPr>
      <t xml:space="preserve"> with my </t>
    </r>
    <r>
      <rPr>
        <b/>
        <i/>
        <sz val="11"/>
        <rFont val="Cambria"/>
        <family val="1"/>
      </rPr>
      <t>closest friends</t>
    </r>
    <r>
      <rPr>
        <sz val="11"/>
        <rFont val="Cambria"/>
        <family val="1"/>
      </rPr>
      <t xml:space="preserve"> and intimate </t>
    </r>
    <r>
      <rPr>
        <b/>
        <i/>
        <sz val="11"/>
        <rFont val="Cambria"/>
        <family val="1"/>
      </rPr>
      <t>partner</t>
    </r>
    <r>
      <rPr>
        <sz val="11"/>
        <rFont val="Cambria"/>
        <family val="1"/>
      </rPr>
      <t xml:space="preserve">. </t>
    </r>
  </si>
  <si>
    <t>You typically by now live in senior residential care. If facing serious health challenges, you may require fulltime care. You may be placed in a nursing home. You long for visits from your family, but lament they never seem to find time for you. You do what you can to leave a lasting legacy.</t>
  </si>
  <si>
    <t>You ponder your legacy, how you will be remembered once gone. You want to be remembered as someone who prioritized the most vulnerable in society. Not those who claim to be the most productive.</t>
  </si>
  <si>
    <t>You ponder your legacy, how you will be remembered once gone. You want to be remembered as someone who prioritized the most productive in society. Not those who claim to be the most vulnerable.</t>
  </si>
  <si>
    <t>The closer I get to another, the more they see parts of myself I have yet to honestly face. The more I experience them loving me for who I admittedly am, the easier for me to drop my guard and expose more of my less flattering self to their affirming love. This is rarely linear. Initially, I may argue and deny any room for improvement they see in me. It is not easy to let go of a self-image I have depended upon to keep me safe in mostly hostile social environments. Love has to grow roots of trust before blossoming into rich self-awareness.</t>
  </si>
  <si>
    <t>The more I drop my guard with others who lovingly affirm me, warts and all, the easier to address my specific needs. But the more I remain guarded, not letting anyone get too painfully close, the more I naturally depend upon comforting generalizations. A trusted generalization can serve well as a provisional starting point. Supportive friends can bridge me to the essential specifics. Without such supports to deal with life's specifics, it's easy to get glued to my trusted generalizations. These stepping stones can quickly turn into stumbling blocks.</t>
  </si>
  <si>
    <r>
      <t xml:space="preserve">The </t>
    </r>
    <r>
      <rPr>
        <b/>
        <sz val="11"/>
        <rFont val="Cambria"/>
        <family val="1"/>
      </rPr>
      <t>Johari window</t>
    </r>
    <r>
      <rPr>
        <sz val="11"/>
        <rFont val="Cambria"/>
        <family val="1"/>
      </rPr>
      <t xml:space="preserve"> gives you a model to better appreciate your social capital. Those closest to you create the greatest impact on your </t>
    </r>
    <r>
      <rPr>
        <i/>
        <sz val="11"/>
        <rFont val="Cambria"/>
        <family val="1"/>
      </rPr>
      <t>self-needs</t>
    </r>
    <r>
      <rPr>
        <sz val="11"/>
        <rFont val="Cambria"/>
        <family val="1"/>
      </rPr>
      <t xml:space="preserve"> and </t>
    </r>
    <r>
      <rPr>
        <i/>
        <sz val="11"/>
        <rFont val="Cambria"/>
        <family val="1"/>
      </rPr>
      <t>social-needs</t>
    </r>
    <r>
      <rPr>
        <sz val="11"/>
        <rFont val="Cambria"/>
        <family val="1"/>
      </rPr>
      <t>. For good or bad.</t>
    </r>
  </si>
  <si>
    <t>Your psychosocial orientation</t>
  </si>
  <si>
    <t>Your 17th season cycle in life</t>
  </si>
  <si>
    <t>spring of 5th 20-yr cycle</t>
  </si>
  <si>
    <t>Your psychosocial journey with declining health</t>
  </si>
  <si>
    <r>
      <t xml:space="preserve">The more your </t>
    </r>
    <r>
      <rPr>
        <i/>
        <sz val="11"/>
        <rFont val="Cambria"/>
        <family val="1"/>
      </rPr>
      <t>self-needs</t>
    </r>
    <r>
      <rPr>
        <sz val="11"/>
        <rFont val="Cambria"/>
        <family val="1"/>
      </rPr>
      <t xml:space="preserve"> regularly resolve more than your </t>
    </r>
    <r>
      <rPr>
        <i/>
        <sz val="11"/>
        <rFont val="Cambria"/>
        <family val="1"/>
      </rPr>
      <t>social-needs</t>
    </r>
    <r>
      <rPr>
        <sz val="11"/>
        <rFont val="Cambria"/>
        <family val="1"/>
      </rPr>
      <t xml:space="preserve">, or the more your </t>
    </r>
    <r>
      <rPr>
        <i/>
        <sz val="11"/>
        <rFont val="Cambria"/>
        <family val="1"/>
      </rPr>
      <t>social-needs</t>
    </r>
    <r>
      <rPr>
        <sz val="11"/>
        <rFont val="Cambria"/>
        <family val="1"/>
      </rPr>
      <t xml:space="preserve"> routinely resolve relative to your </t>
    </r>
    <r>
      <rPr>
        <i/>
        <sz val="11"/>
        <rFont val="Cambria"/>
        <family val="1"/>
      </rPr>
      <t>self-needs</t>
    </r>
    <r>
      <rPr>
        <sz val="11"/>
        <rFont val="Cambria"/>
        <family val="1"/>
      </rPr>
      <t xml:space="preserve">, this becomes the norm for you. Anankelogy recognizes this as your </t>
    </r>
    <r>
      <rPr>
        <i/>
        <sz val="11"/>
        <rFont val="Cambria"/>
        <family val="1"/>
      </rPr>
      <t>psychosocial orientation</t>
    </r>
    <r>
      <rPr>
        <sz val="11"/>
        <rFont val="Cambria"/>
        <family val="1"/>
      </rPr>
      <t xml:space="preserve">. </t>
    </r>
  </si>
  <si>
    <t xml:space="preserve">Your life's situation heavily impacts which psychosocial needs you suffer the most. </t>
  </si>
  <si>
    <t>Time seems surreal. Your body no longer moves as fast it once did. Life around you seems to have picked up pace. You fear the world will soon pass you by, and forget you. An inordinate amount of time and money is spent on your many health needs. But lifelong experience serves you with bountiful wisdom.</t>
  </si>
  <si>
    <r>
      <t xml:space="preserve">Those in densely populated areas negotiating different cultures tend to have less resolved </t>
    </r>
    <r>
      <rPr>
        <i/>
        <sz val="11"/>
        <rFont val="Cambria"/>
        <family val="1"/>
      </rPr>
      <t>social-needs</t>
    </r>
    <r>
      <rPr>
        <sz val="11"/>
        <rFont val="Cambria"/>
        <family val="1"/>
      </rPr>
      <t xml:space="preserve">. They tend to generalize how all these different people can get along. </t>
    </r>
  </si>
  <si>
    <r>
      <t xml:space="preserve">Those in sparsely populated areas dominated by a single culture tend to have less resolved </t>
    </r>
    <r>
      <rPr>
        <i/>
        <sz val="11"/>
        <rFont val="Cambria"/>
        <family val="1"/>
      </rPr>
      <t>self-needs</t>
    </r>
    <r>
      <rPr>
        <sz val="11"/>
        <rFont val="Cambria"/>
        <family val="1"/>
      </rPr>
      <t>. They tend to generalize how the individual can assert oneself.</t>
    </r>
  </si>
  <si>
    <t>The better your psychosocial health, the easier to tolerate your declining physical health. You can appreciate the differing psychosocial needs of your mid-age kids, your adolescent grandkids, and any great grandkids.</t>
  </si>
  <si>
    <t>Looking back, you would rather improve our collective capacity to serve common needs than improve individual capacity to produce for marketable needs. You see government playing fair while businesses being less fair.</t>
  </si>
  <si>
    <t>Looking back, you would rather improve individual capacity to produce for marketable needs than improve collective capacity to serve common needs. You see business playing a more accountable role than government.</t>
  </si>
  <si>
    <r>
      <t xml:space="preserve">By contrast, their </t>
    </r>
    <r>
      <rPr>
        <i/>
        <sz val="11"/>
        <rFont val="Cambria"/>
        <family val="1"/>
      </rPr>
      <t>self-needs</t>
    </r>
    <r>
      <rPr>
        <sz val="11"/>
        <rFont val="Cambria"/>
        <family val="1"/>
      </rPr>
      <t xml:space="preserve"> tend to be more resolved. They have a better sense of who they are individually than how they fit into society. They will guard their personal freedom, while arguing for social equality.</t>
    </r>
  </si>
  <si>
    <r>
      <t xml:space="preserve">By contrast, their </t>
    </r>
    <r>
      <rPr>
        <i/>
        <sz val="11"/>
        <rFont val="Cambria"/>
        <family val="1"/>
      </rPr>
      <t>social-needs</t>
    </r>
    <r>
      <rPr>
        <sz val="11"/>
        <rFont val="Cambria"/>
        <family val="1"/>
      </rPr>
      <t xml:space="preserve"> tend to be more resolved. They have a better sense of belonging to a cohesive group of familiar supports. They will guard their cohesion, while arguing for individual rights.</t>
    </r>
  </si>
  <si>
    <t xml:space="preserve">If you live in a more densely populated area, you understandably feel excluded to some degree from dominate society. And it makes sense you feel vulnerable to others' good will. But if you live in a less densely populated area, you're understandably confident that hard work will bring success. And it makes sense you're tired of being shamed for what you see as earned. 
</t>
  </si>
  <si>
    <t>Wide</t>
  </si>
  <si>
    <t xml:space="preserve">Since you live in a more densely populated area, you understandably feel excluded to some degree from dominate society. And it makes sense you feel vulnerable to others' good will. Many of them don't know your experience, and fail to relate to your specific needs. In short, you naturally try to relieve your unmet social-needs while guarding your relieved self-needs. 
</t>
  </si>
  <si>
    <t>Deep</t>
  </si>
  <si>
    <t xml:space="preserve">Since you live in a less densely populated area, you're understandably confident that hard work will bring success. And it makes sense you're tired of being shamed for what you see as earned. They don't know your experience, and fail to relate to your specific needs. In short, you naturally try to relieve your unmet self-needs while guarding your relieved social-needs. 
</t>
  </si>
  <si>
    <t>Your unresolved psychosocial needs leave you in subtle pain. They continually linger. They remind you of unfinished business. For relief, you're likely to be attracted to comforting generalizations. Your resolved psychosocial needs let you exist in peace. Unless under threat from others. Pain exists, and only exists, to report your unmet needs.</t>
  </si>
  <si>
    <r>
      <rPr>
        <b/>
        <i/>
        <sz val="11"/>
        <rFont val="Cambria"/>
        <family val="1"/>
      </rPr>
      <t>There is no such thing as pain apart from unresolved needs</t>
    </r>
    <r>
      <rPr>
        <sz val="11"/>
        <rFont val="Cambria"/>
        <family val="1"/>
      </rPr>
      <t xml:space="preserve">. The only way you or I can ever experience any kind of pain is when your or my body reports some need to be resolved. Yes, there are times when the reported pain tends to be unreliable. The need gets resolved and the body takes time to get the message. But most of the time your body serves you well by giving you pain to keep you aware of needs yet to be fully resolved. The more in pain, the more likely you rely on your </t>
    </r>
    <r>
      <rPr>
        <i/>
        <sz val="11"/>
        <rFont val="Cambria"/>
        <family val="1"/>
      </rPr>
      <t>psychosocial orientation</t>
    </r>
    <r>
      <rPr>
        <sz val="11"/>
        <rFont val="Cambria"/>
        <family val="1"/>
      </rPr>
      <t xml:space="preserve"> to generalize for relief.</t>
    </r>
  </si>
  <si>
    <t>Your need to generalize</t>
  </si>
  <si>
    <t>Your 18th season cycle in life</t>
  </si>
  <si>
    <t>summer of 5th 20-yr cycle</t>
  </si>
  <si>
    <t>Your psychosocial journey reverting to childishness</t>
  </si>
  <si>
    <r>
      <rPr>
        <sz val="11"/>
        <color theme="1"/>
        <rFont val="Cambria"/>
        <family val="1"/>
      </rPr>
      <t xml:space="preserve">The </t>
    </r>
    <r>
      <rPr>
        <b/>
        <i/>
        <sz val="11"/>
        <color theme="1"/>
        <rFont val="Cambria"/>
        <family val="1"/>
      </rPr>
      <t>more</t>
    </r>
    <r>
      <rPr>
        <sz val="11"/>
        <color theme="1"/>
        <rFont val="Cambria"/>
        <family val="1"/>
      </rPr>
      <t xml:space="preserve"> your psychosocial needs resolve, the </t>
    </r>
    <r>
      <rPr>
        <b/>
        <i/>
        <sz val="11"/>
        <color theme="1"/>
        <rFont val="Cambria"/>
        <family val="1"/>
      </rPr>
      <t>more</t>
    </r>
    <r>
      <rPr>
        <sz val="11"/>
        <color theme="1"/>
        <rFont val="Cambria"/>
        <family val="1"/>
      </rPr>
      <t xml:space="preserve"> your </t>
    </r>
    <r>
      <rPr>
        <i/>
        <sz val="11"/>
        <color theme="1"/>
        <rFont val="Cambria"/>
        <family val="1"/>
      </rPr>
      <t>self-needs</t>
    </r>
    <r>
      <rPr>
        <sz val="11"/>
        <color theme="1"/>
        <rFont val="Cambria"/>
        <family val="1"/>
      </rPr>
      <t xml:space="preserve"> blend in with your </t>
    </r>
    <r>
      <rPr>
        <i/>
        <sz val="11"/>
        <color theme="1"/>
        <rFont val="Cambria"/>
        <family val="1"/>
      </rPr>
      <t>social-needs</t>
    </r>
    <r>
      <rPr>
        <sz val="11"/>
        <color theme="1"/>
        <rFont val="Cambria"/>
        <family val="1"/>
      </rPr>
      <t xml:space="preserve">. The </t>
    </r>
    <r>
      <rPr>
        <b/>
        <i/>
        <sz val="11"/>
        <color theme="1"/>
        <rFont val="Cambria"/>
        <family val="1"/>
      </rPr>
      <t>less</t>
    </r>
    <r>
      <rPr>
        <sz val="11"/>
        <color theme="1"/>
        <rFont val="Cambria"/>
        <family val="1"/>
      </rPr>
      <t xml:space="preserve"> they clash. "</t>
    </r>
    <r>
      <rPr>
        <sz val="11"/>
        <color theme="10"/>
        <rFont val="Cambria"/>
        <family val="1"/>
      </rPr>
      <t>It is good you grasp one and not let go of the other.</t>
    </r>
    <r>
      <rPr>
        <sz val="11"/>
        <color theme="1"/>
        <rFont val="Cambria"/>
        <family val="1"/>
      </rPr>
      <t>" You can enjoy solitude while knowing you unconditionally belong in your group. You will be free to address more of your specific needs, letting them to also fully resolve.</t>
    </r>
  </si>
  <si>
    <t>As your body slowly slips away, you become as dependent on others as a newborn must rely on their mother for everything. If you haven’t already, you naturally regress to a level of childishness. You abandon responsibilities, as you lose your abilities to respond. Your life is reaching full circle.</t>
  </si>
  <si>
    <r>
      <t xml:space="preserve">The </t>
    </r>
    <r>
      <rPr>
        <b/>
        <i/>
        <sz val="11"/>
        <rFont val="Cambria"/>
        <family val="1"/>
      </rPr>
      <t>less</t>
    </r>
    <r>
      <rPr>
        <sz val="11"/>
        <rFont val="Cambria"/>
        <family val="1"/>
      </rPr>
      <t xml:space="preserve"> your psychosocial needs resolve, the </t>
    </r>
    <r>
      <rPr>
        <b/>
        <i/>
        <sz val="11"/>
        <rFont val="Cambria"/>
        <family val="1"/>
      </rPr>
      <t>more</t>
    </r>
    <r>
      <rPr>
        <sz val="11"/>
        <rFont val="Cambria"/>
        <family val="1"/>
      </rPr>
      <t xml:space="preserve"> you find comfort in generalizing.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tend to clash more. You feel a need to take sides. You interpret problems in more black-and-white. You seek certainty. You avoid ambiguities, and overlook nuance. In short, you generalize more because you </t>
    </r>
    <r>
      <rPr>
        <i/>
        <sz val="11"/>
        <rFont val="Cambria"/>
        <family val="1"/>
      </rPr>
      <t>require</t>
    </r>
    <r>
      <rPr>
        <sz val="11"/>
        <rFont val="Cambria"/>
        <family val="1"/>
      </rPr>
      <t xml:space="preserve"> its hope for quick relief. </t>
    </r>
  </si>
  <si>
    <t>You revert to full dependence on others, much as you did as a newborn all those decades ago. This time, you experience this with a full life of wisdom. If all is still well, you ensure others properly respect your psychosocial needs.</t>
  </si>
  <si>
    <t xml:space="preserve">For most of your life, your self-needs resolved more than your social-needs. You likely looked to government to ease these unmet social-needs. So you tend to be more suspicious of big business than big government. You apparently have a “wide” psychosocial orientation. </t>
  </si>
  <si>
    <t>In his stages of lifelong development, Erik Erikson points to your personal seasons of growth covered here. Each season could go well, resulting in more needs resolved than before. Or it could badly, with your needs left unresolved.</t>
  </si>
  <si>
    <t>For most of your life, your social-needs resolved more than your self-needs. You likely looked to the market to ease these unmet self-needs. So you tend to be more suspicious of big government than big business. You apparently have a “deep” psychosocial orientation.</t>
  </si>
  <si>
    <t>conflict</t>
  </si>
  <si>
    <t xml:space="preserve">As you face your current psychosocial challenge, you find yourself in a season of psychosocial development. </t>
  </si>
  <si>
    <t>infancy</t>
  </si>
  <si>
    <t>Hope</t>
  </si>
  <si>
    <t>basic trust v. mistrust</t>
  </si>
  <si>
    <t>A</t>
  </si>
  <si>
    <t xml:space="preserve">As you face the psychosocial challenge of </t>
  </si>
  <si>
    <t xml:space="preserve">, of </t>
  </si>
  <si>
    <t xml:space="preserve">, you find yourself in a season of psychsocial growth. </t>
  </si>
  <si>
    <t>early child</t>
  </si>
  <si>
    <t>Will</t>
  </si>
  <si>
    <t>autonomy v. shame</t>
  </si>
  <si>
    <t>B</t>
  </si>
  <si>
    <t>play age</t>
  </si>
  <si>
    <t>Purpose</t>
  </si>
  <si>
    <t>initiative v. guilt</t>
  </si>
  <si>
    <t>C</t>
  </si>
  <si>
    <t>school age</t>
  </si>
  <si>
    <t>Competence</t>
  </si>
  <si>
    <t>industry v. inferiority</t>
  </si>
  <si>
    <t>D</t>
  </si>
  <si>
    <r>
      <t xml:space="preserve">Each season cycle attempts to balance out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affected at that level of development. The </t>
    </r>
    <r>
      <rPr>
        <b/>
        <i/>
        <sz val="11"/>
        <rFont val="Cambria"/>
        <family val="1"/>
      </rPr>
      <t>more</t>
    </r>
    <r>
      <rPr>
        <sz val="11"/>
        <rFont val="Cambria"/>
        <family val="1"/>
      </rPr>
      <t xml:space="preserve"> these balance, the </t>
    </r>
    <r>
      <rPr>
        <b/>
        <i/>
        <sz val="11"/>
        <rFont val="Cambria"/>
        <family val="1"/>
      </rPr>
      <t>less</t>
    </r>
    <r>
      <rPr>
        <sz val="11"/>
        <rFont val="Cambria"/>
        <family val="1"/>
      </rPr>
      <t xml:space="preserve"> you need to generalize.</t>
    </r>
  </si>
  <si>
    <t>adolescence</t>
  </si>
  <si>
    <t>Fidelity</t>
  </si>
  <si>
    <t>identity v. confusion</t>
  </si>
  <si>
    <t>E</t>
  </si>
  <si>
    <t>early adult</t>
  </si>
  <si>
    <t>Love</t>
  </si>
  <si>
    <t>intimacy v. isolation</t>
  </si>
  <si>
    <t>F</t>
  </si>
  <si>
    <t>adulthood</t>
  </si>
  <si>
    <t>Care</t>
  </si>
  <si>
    <t>generativity v. stagnation</t>
  </si>
  <si>
    <t>G</t>
  </si>
  <si>
    <t>old age</t>
  </si>
  <si>
    <t>Wisdom</t>
  </si>
  <si>
    <t>integrity v. despair</t>
  </si>
  <si>
    <t>H</t>
  </si>
  <si>
    <t xml:space="preserve">If anxious about others' opinions of you, for example, it doesn’t mean you have a problem with fear. Your body merely informs you of your need for better social supports. Once you cultivate better relationships, any concern you had about the opinions of others naturally clears up. Without that social fear, you risk settling for poor relationships that deny your full growth potential. </t>
  </si>
  <si>
    <r>
      <t xml:space="preserve">All your efforts to overcome your fear of what others may think of you could prove in vain if from a stance of rugged individualism. Your initial pain, like that fear, is </t>
    </r>
    <r>
      <rPr>
        <i/>
        <sz val="11"/>
        <rFont val="Cambria"/>
        <family val="1"/>
      </rPr>
      <t>not</t>
    </r>
    <r>
      <rPr>
        <sz val="11"/>
        <rFont val="Cambria"/>
        <family val="1"/>
      </rPr>
      <t xml:space="preserve"> the problem. You need psychosocial balance. And these seasons compel you to grow.</t>
    </r>
  </si>
  <si>
    <t>Your political outlook</t>
  </si>
  <si>
    <t>Your 19th season cycle in life</t>
  </si>
  <si>
    <t>autumn of 5th 20-yr cycle</t>
  </si>
  <si>
    <t>Your psychosocial journey of uncommon longevity</t>
  </si>
  <si>
    <t xml:space="preserve">Your political orientation is the outward expression of your inward psychosocial orientation. This debunks the popular idea that political beliefs are based purely on reasoned arguments. Your political views serve your particular psychosocial orientation. </t>
  </si>
  <si>
    <r>
      <t xml:space="preserve">If your </t>
    </r>
    <r>
      <rPr>
        <b/>
        <i/>
        <sz val="10"/>
        <rFont val="Arial"/>
        <family val="2"/>
      </rPr>
      <t>self-needs</t>
    </r>
    <r>
      <rPr>
        <b/>
        <sz val="10"/>
        <rFont val="Arial"/>
        <family val="2"/>
      </rPr>
      <t xml:space="preserve"> resolve more than your </t>
    </r>
    <r>
      <rPr>
        <b/>
        <i/>
        <sz val="10"/>
        <rFont val="Arial"/>
        <family val="2"/>
      </rPr>
      <t>social-needs</t>
    </r>
    <r>
      <rPr>
        <b/>
        <sz val="10"/>
        <rFont val="Arial"/>
        <family val="2"/>
      </rPr>
      <t>, you may naturally generalize…</t>
    </r>
  </si>
  <si>
    <r>
      <t xml:space="preserve">If your </t>
    </r>
    <r>
      <rPr>
        <b/>
        <i/>
        <sz val="10"/>
        <rFont val="Arial"/>
        <family val="2"/>
      </rPr>
      <t>social-needs</t>
    </r>
    <r>
      <rPr>
        <b/>
        <sz val="10"/>
        <rFont val="Arial"/>
        <family val="2"/>
      </rPr>
      <t xml:space="preserve"> resolve more than your </t>
    </r>
    <r>
      <rPr>
        <b/>
        <i/>
        <sz val="10"/>
        <rFont val="Arial"/>
        <family val="2"/>
      </rPr>
      <t>self-needs</t>
    </r>
    <r>
      <rPr>
        <b/>
        <sz val="10"/>
        <rFont val="Arial"/>
        <family val="2"/>
      </rPr>
      <t>, you may naturally generalize…</t>
    </r>
  </si>
  <si>
    <t>You look back on a life with uncommon perspective. You have reached uncommon longevity. You may have the genes and good fortune to still have a functioning body. You may find yourself repeating past cyclic growth patterns. You experience life like few ever will.</t>
  </si>
  <si>
    <t>if public policy is effective for the many</t>
  </si>
  <si>
    <t xml:space="preserve">if public policy is efficient for the few
</t>
  </si>
  <si>
    <t>if everyone is equally included in society</t>
  </si>
  <si>
    <t>if individuals can live freely in society</t>
  </si>
  <si>
    <t>if you can be authentic without being publicly excluded</t>
  </si>
  <si>
    <t>if you can preserve cohesion without gov't intrusion</t>
  </si>
  <si>
    <t>Whether you have a “wide” or “deep” psychosocial orientation does not matter as much as the quality of your relationships. Whether you are a “wide” oriented liberal or a “deep” oriented conservative, these are “lateral” differences. Your “vertical” level of functionality matters far more.</t>
  </si>
  <si>
    <t>if we prioritize those most vulnerable</t>
  </si>
  <si>
    <t>if we prioritize those most productive</t>
  </si>
  <si>
    <t>if we improve collective capacity to serve needs</t>
  </si>
  <si>
    <t>if we improve individual capacity to produce</t>
  </si>
  <si>
    <t>if we best rely on public goods</t>
  </si>
  <si>
    <t>if we best rely on private goods</t>
  </si>
  <si>
    <r>
      <t xml:space="preserve">The </t>
    </r>
    <r>
      <rPr>
        <b/>
        <i/>
        <sz val="11"/>
        <rFont val="Cambria"/>
        <family val="1"/>
      </rPr>
      <t>poorer</t>
    </r>
    <r>
      <rPr>
        <sz val="11"/>
        <rFont val="Cambria"/>
        <family val="1"/>
      </rPr>
      <t xml:space="preserve"> the quality of your relationships, the </t>
    </r>
    <r>
      <rPr>
        <b/>
        <i/>
        <sz val="11"/>
        <rFont val="Cambria"/>
        <family val="1"/>
      </rPr>
      <t>less</t>
    </r>
    <r>
      <rPr>
        <sz val="11"/>
        <rFont val="Cambria"/>
        <family val="1"/>
      </rPr>
      <t xml:space="preserve"> your psychosocial needs resolve. The </t>
    </r>
    <r>
      <rPr>
        <b/>
        <i/>
        <sz val="11"/>
        <rFont val="Cambria"/>
        <family val="1"/>
      </rPr>
      <t>less</t>
    </r>
    <r>
      <rPr>
        <sz val="11"/>
        <rFont val="Cambria"/>
        <family val="1"/>
      </rPr>
      <t xml:space="preserve"> your psychosocial needs resolve, the </t>
    </r>
    <r>
      <rPr>
        <b/>
        <i/>
        <sz val="11"/>
        <rFont val="Cambria"/>
        <family val="1"/>
      </rPr>
      <t>more</t>
    </r>
    <r>
      <rPr>
        <sz val="11"/>
        <rFont val="Cambria"/>
        <family val="1"/>
      </rPr>
      <t xml:space="preserve"> you rely on political generalizations for relief. </t>
    </r>
  </si>
  <si>
    <t>Unfortunately, this can quickly turn into a vicious self-defeating cycle, leaving you on a painful treadmill of unresolved needs.</t>
  </si>
  <si>
    <t>Fortunately, improving the quality of your relationships can turn this around, replacing generalizing with need-resolving specifics.</t>
  </si>
  <si>
    <r>
      <t xml:space="preserve">In short, political extremes serve as a symptom of low quality relationships. The less you generalize, the more open to see complementary sides to otherwise polarized issues. You get to specifics that are both effective for the needful many and efficient for the productive few. You can find balance between social equality and personal freedom. You can be mindful of vulnerable minorities while respectful of traditional folks. The </t>
    </r>
    <r>
      <rPr>
        <b/>
        <i/>
        <sz val="12"/>
        <rFont val="Cambria"/>
        <family val="1"/>
      </rPr>
      <t>more</t>
    </r>
    <r>
      <rPr>
        <sz val="12"/>
        <rFont val="Cambria"/>
        <family val="1"/>
      </rPr>
      <t xml:space="preserve"> your quality relationships help you get to specifics on all sides, the </t>
    </r>
    <r>
      <rPr>
        <b/>
        <i/>
        <sz val="12"/>
        <rFont val="Cambria"/>
        <family val="1"/>
      </rPr>
      <t>more</t>
    </r>
    <r>
      <rPr>
        <sz val="12"/>
        <rFont val="Cambria"/>
        <family val="1"/>
      </rPr>
      <t xml:space="preserve"> loving you can be to those with a different priority of needs. Then the </t>
    </r>
    <r>
      <rPr>
        <b/>
        <i/>
        <sz val="12"/>
        <rFont val="Cambria"/>
        <family val="1"/>
      </rPr>
      <t>more</t>
    </r>
    <r>
      <rPr>
        <sz val="12"/>
        <rFont val="Cambria"/>
        <family val="1"/>
      </rPr>
      <t xml:space="preserve"> your psychosocial seasons spread much needed </t>
    </r>
    <r>
      <rPr>
        <b/>
        <sz val="12"/>
        <color rgb="FF910000"/>
        <rFont val="Cambria"/>
        <family val="1"/>
      </rPr>
      <t>love</t>
    </r>
    <r>
      <rPr>
        <sz val="12"/>
        <rFont val="Cambria"/>
        <family val="1"/>
      </rPr>
      <t xml:space="preserve">. </t>
    </r>
    <r>
      <rPr>
        <sz val="12"/>
        <color rgb="FFFF6600"/>
        <rFont val="Wingdings 2"/>
        <family val="1"/>
        <charset val="2"/>
      </rPr>
      <t>Ä</t>
    </r>
    <r>
      <rPr>
        <sz val="12"/>
        <rFont val="Cambria"/>
        <family val="1"/>
      </rPr>
      <t xml:space="preserve">
</t>
    </r>
  </si>
  <si>
    <t>Need to talk to someone?</t>
  </si>
  <si>
    <t>Your 20th season cycle in life</t>
  </si>
  <si>
    <t>winter of 5th 20-yr cycle</t>
  </si>
  <si>
    <t>Your psychosocial journey defying the odds</t>
  </si>
  <si>
    <t>You are about to join that rare club of centenarians. You have defied the odds by living a long, long life. Your experience may prove too unique to capture here. Your long life reaches full circle. You likely don’t have long and you know it. So you may know to make the most of the days you have left.</t>
  </si>
  <si>
    <t xml:space="preserve">You take in life with a perspective few can relate. You may even see your great-great-grandkids. Reach 100, and you receive accolades from all over, including from the government. </t>
  </si>
  <si>
    <t>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t>
  </si>
  <si>
    <t xml:space="preserve">Did this raise some personal questions? Do you need to discuss how this impacts your life? Email us with your question or subject for discussion. </t>
  </si>
  <si>
    <r>
      <t>"</t>
    </r>
    <r>
      <rPr>
        <b/>
        <i/>
        <sz val="11"/>
        <color rgb="FF2C0042"/>
        <rFont val="Cambria"/>
        <family val="1"/>
      </rPr>
      <t>Did I needlessly end a long-term relationship?</t>
    </r>
    <r>
      <rPr>
        <b/>
        <sz val="11"/>
        <color rgb="FF2C0042"/>
        <rFont val="Cambria"/>
        <family val="1"/>
      </rPr>
      <t>"</t>
    </r>
  </si>
  <si>
    <r>
      <t>“</t>
    </r>
    <r>
      <rPr>
        <b/>
        <i/>
        <sz val="11"/>
        <color rgb="FF2C0042"/>
        <rFont val="Cambria"/>
        <family val="1"/>
      </rPr>
      <t>What if my love partner is in the middle of their winter while I am in my late spring?</t>
    </r>
    <r>
      <rPr>
        <b/>
        <sz val="11"/>
        <color rgb="FF2C0042"/>
        <rFont val="Cambria"/>
        <family val="1"/>
      </rPr>
      <t xml:space="preserve">” </t>
    </r>
  </si>
  <si>
    <r>
      <t>“</t>
    </r>
    <r>
      <rPr>
        <b/>
        <i/>
        <sz val="11"/>
        <color rgb="FF2C0042"/>
        <rFont val="Cambria"/>
        <family val="1"/>
      </rPr>
      <t>Should I leave this relationship or stick it out?</t>
    </r>
    <r>
      <rPr>
        <b/>
        <sz val="11"/>
        <color rgb="FF2C0042"/>
        <rFont val="Cambria"/>
        <family val="1"/>
      </rPr>
      <t>”</t>
    </r>
  </si>
  <si>
    <r>
      <t>“</t>
    </r>
    <r>
      <rPr>
        <b/>
        <i/>
        <sz val="11"/>
        <color rgb="FF2C0042"/>
        <rFont val="Cambria"/>
        <family val="1"/>
      </rPr>
      <t>How can I be sure my partner is in solitude alone instead of cheating on me?</t>
    </r>
    <r>
      <rPr>
        <b/>
        <sz val="11"/>
        <color rgb="FF2C0042"/>
        <rFont val="Cambria"/>
        <family val="1"/>
      </rPr>
      <t>”</t>
    </r>
  </si>
  <si>
    <t xml:space="preserve">I trust you have questions and concerns of your own. You understandably wish to delve deeper into what all this means for your relationships. </t>
  </si>
  <si>
    <r>
      <t xml:space="preserve">Email me if you need someone to hash it all out. I am a trained and experienced counselor creating a new style of support, to empower you to speak truth to power. You don’t have to take it anymore. Let's speak your truth to power with this tool for </t>
    </r>
    <r>
      <rPr>
        <b/>
        <i/>
        <sz val="12"/>
        <rFont val="Cambria"/>
        <family val="1"/>
      </rPr>
      <t>psychosocial support</t>
    </r>
    <r>
      <rPr>
        <sz val="12"/>
        <rFont val="Cambria"/>
        <family val="1"/>
      </rPr>
      <t>.</t>
    </r>
  </si>
  <si>
    <r>
      <t>$25 per secure email exchange. You can opt for secure SMS. We can accommodate what you can afford. You are worth it. So let’s invest in your best self, and invest in your relationships. Click "</t>
    </r>
    <r>
      <rPr>
        <b/>
        <sz val="12"/>
        <color rgb="FF2C0042"/>
        <rFont val="Cambria"/>
        <family val="1"/>
      </rPr>
      <t>Email Us</t>
    </r>
    <r>
      <rPr>
        <sz val="12"/>
        <rFont val="Cambria"/>
        <family val="1"/>
      </rPr>
      <t>" to get started.</t>
    </r>
  </si>
  <si>
    <t>Plans &amp; Prices</t>
  </si>
  <si>
    <r>
      <rPr>
        <b/>
        <sz val="14"/>
        <rFont val="Franklin Gothic Demi Cond"/>
        <family val="2"/>
      </rPr>
      <t>FREE</t>
    </r>
    <r>
      <rPr>
        <sz val="14"/>
        <rFont val="Franklin Gothic Demi Cond"/>
        <family val="2"/>
      </rPr>
      <t xml:space="preserve"> - POWERLESS RI</t>
    </r>
  </si>
  <si>
    <r>
      <rPr>
        <b/>
        <sz val="14"/>
        <rFont val="Franklin Gothic Demi Cond"/>
        <family val="2"/>
      </rPr>
      <t>FREE</t>
    </r>
    <r>
      <rPr>
        <sz val="14"/>
        <rFont val="Franklin Gothic Demi Cond"/>
        <family val="2"/>
      </rPr>
      <t xml:space="preserve"> - POWERFUL AI</t>
    </r>
  </si>
  <si>
    <r>
      <rPr>
        <b/>
        <sz val="14"/>
        <rFont val="Franklin Gothic Demi Cond"/>
        <family val="2"/>
      </rPr>
      <t>BASIC</t>
    </r>
    <r>
      <rPr>
        <sz val="14"/>
        <rFont val="Franklin Gothic Demi Cond"/>
        <family val="2"/>
      </rPr>
      <t xml:space="preserve"> - POWERLESS RI</t>
    </r>
  </si>
  <si>
    <r>
      <rPr>
        <b/>
        <sz val="14"/>
        <rFont val="Franklin Gothic Demi Cond"/>
        <family val="2"/>
      </rPr>
      <t>BASIC</t>
    </r>
    <r>
      <rPr>
        <sz val="14"/>
        <rFont val="Franklin Gothic Demi Cond"/>
        <family val="2"/>
      </rPr>
      <t xml:space="preserve"> - POWERFUL AI</t>
    </r>
  </si>
  <si>
    <r>
      <rPr>
        <b/>
        <sz val="14"/>
        <rFont val="Franklin Gothic Demi Cond"/>
        <family val="2"/>
      </rPr>
      <t>STANDARD</t>
    </r>
    <r>
      <rPr>
        <sz val="14"/>
        <rFont val="Franklin Gothic Demi Cond"/>
        <family val="2"/>
      </rPr>
      <t xml:space="preserve"> - POWERLESS RI</t>
    </r>
  </si>
  <si>
    <r>
      <rPr>
        <b/>
        <sz val="14"/>
        <rFont val="Franklin Gothic Demi Cond"/>
        <family val="2"/>
      </rPr>
      <t>STANDARD</t>
    </r>
    <r>
      <rPr>
        <sz val="14"/>
        <rFont val="Franklin Gothic Demi Cond"/>
        <family val="2"/>
      </rPr>
      <t xml:space="preserve"> - POWERFUL AI</t>
    </r>
  </si>
  <si>
    <r>
      <rPr>
        <b/>
        <sz val="14"/>
        <rFont val="Franklin Gothic Demi Cond"/>
        <family val="2"/>
      </rPr>
      <t>PREMIUM</t>
    </r>
    <r>
      <rPr>
        <sz val="14"/>
        <rFont val="Franklin Gothic Demi Cond"/>
        <family val="2"/>
      </rPr>
      <t xml:space="preserve"> - POWERLESS RI</t>
    </r>
  </si>
  <si>
    <r>
      <rPr>
        <b/>
        <sz val="14"/>
        <rFont val="Franklin Gothic Demi Cond"/>
        <family val="2"/>
      </rPr>
      <t>PREMIUM</t>
    </r>
    <r>
      <rPr>
        <sz val="14"/>
        <rFont val="Franklin Gothic Demi Cond"/>
        <family val="2"/>
      </rPr>
      <t xml:space="preserve"> - POWERFUL AI</t>
    </r>
  </si>
  <si>
    <t>How can I improve this for you?</t>
  </si>
  <si>
    <t>Check out our other offerings</t>
  </si>
  <si>
    <t>Speaker arrangements</t>
  </si>
  <si>
    <t xml:space="preserve">Steph is available to share these insights in person with a group, at a conference, retreat, webinar, meeting, or an audience of your choosing. </t>
  </si>
  <si>
    <r>
      <t xml:space="preserve">Now those shared ways of doing things seem far too inadequate. They impede your </t>
    </r>
    <r>
      <rPr>
        <i/>
        <sz val="11"/>
        <rFont val="Cambria"/>
        <family val="1"/>
      </rPr>
      <t>self-needs</t>
    </r>
    <r>
      <rPr>
        <sz val="11"/>
        <rFont val="Cambria"/>
        <family val="1"/>
      </rPr>
      <t>. Your neglected needs seem so great that you are now willing to renege on your compromises. A coldness envelopes you. You find shelter in the rediscovery of your individual self. Because of the changes you needed to make, your love "as it was" will inevitably die. Therefore, the relationship dies—or undergoes renewal into the next phase of Spring.</t>
    </r>
  </si>
  <si>
    <t>pg 2</t>
  </si>
  <si>
    <t>pg 3</t>
  </si>
  <si>
    <t>pg 4</t>
  </si>
  <si>
    <t>pg 5</t>
  </si>
  <si>
    <t>pg 6</t>
  </si>
  <si>
    <t>pg 7</t>
  </si>
  <si>
    <t>pg 8</t>
  </si>
  <si>
    <t>pg 9</t>
  </si>
  <si>
    <t>pg 10</t>
  </si>
  <si>
    <t>pg 12</t>
  </si>
  <si>
    <t>pg 13</t>
  </si>
  <si>
    <t>pg 11</t>
  </si>
  <si>
    <t>pg 14</t>
  </si>
  <si>
    <t>pg 15</t>
  </si>
  <si>
    <t>pg 16</t>
  </si>
  <si>
    <t>pg 17</t>
  </si>
  <si>
    <t>pg 18</t>
  </si>
  <si>
    <t>pg 19</t>
  </si>
  <si>
    <t>pg 20</t>
  </si>
  <si>
    <r>
      <t>In the next Winter</t>
    </r>
    <r>
      <rPr>
        <sz val="11"/>
        <color theme="1"/>
        <rFont val="Cambria"/>
        <family val="1"/>
      </rPr>
      <t xml:space="preserve"> you will no doubt experience what some have called the seven-year itch. Sadly, many couples do not make it past this chilly season. Of those who do, plenty will separate after</t>
    </r>
    <r>
      <rPr>
        <sz val="11"/>
        <color theme="10"/>
        <rFont val="Cambria"/>
        <family val="1"/>
      </rPr>
      <t xml:space="preserve"> about 11 to 13 years into the relationship, in their next Winter of life</t>
    </r>
    <r>
      <rPr>
        <sz val="11"/>
        <color theme="1"/>
        <rFont val="Cambria"/>
        <family val="1"/>
      </rPr>
      <t>. Some will endure the cold and struggle to stay together, envisioning better days ahead. It is a struggle revisited in one’s mid-life crisis. It will be felt again when entering retirement. It is this relationship cycle coming full circle again.</t>
    </r>
  </si>
  <si>
    <r>
      <t>After about two years, going into your first Winter</t>
    </r>
    <r>
      <rPr>
        <sz val="11"/>
        <color theme="1"/>
        <rFont val="Cambria"/>
        <family val="1"/>
      </rPr>
      <t xml:space="preserve"> with your new love, you feel the fire going out of your romance. An inexplicable urge will compel you to find your identity apart from the confinement you curiously feel in this stage of the relationship. It feels strangely familiar, like when you felt smothered by your parents in your youth. </t>
    </r>
    <r>
      <rPr>
        <sz val="11"/>
        <color theme="10"/>
        <rFont val="Cambria"/>
        <family val="1"/>
      </rPr>
      <t>But Spring finally comes</t>
    </r>
    <r>
      <rPr>
        <sz val="11"/>
        <color theme="1"/>
        <rFont val="Cambria"/>
        <family val="1"/>
      </rPr>
      <t xml:space="preserve"> and you are likely to continue to build the relationship.</t>
    </r>
  </si>
  <si>
    <t>`</t>
  </si>
  <si>
    <t xml:space="preserve">Your tween years will typically find you increasingly stretching out on you own. With one foot at home and one foot exploring the nearby world with peers, you will get a taste here and there what is must be like to live someday on your own. </t>
  </si>
  <si>
    <t>According to Kohlberg’s stages of moral development, you may go from pre- to conventional moral reasoning. You will behave less out of fear of punishment and more from a duty to conform to social norms.</t>
  </si>
  <si>
    <t>Up until now, your political views mostly mirrored your parents and any older siblings. Now you will take more of your cues from school and mainstream media. The better you develop your own identity, the easier this transition. Otherwise you risk latching onto political beliefs for somewhere seemingly safe to belong.</t>
  </si>
  <si>
    <t>According to Erikson, your first challenge will determine if you can trust others, or risk sliding into mistrust. By 3 years old, you will face the challenge of willpower. You will either grow your first sense of autonomy, or slip into doubt and shame.</t>
  </si>
  <si>
    <t>Your parents likely no longer sit at the center of your social universe. Increasingly, you are drawn to starting a love partnership with a nonfamily member. You soon will be out on your own. Your trial and error adventures now extend to trying out long-term relationships. You may find your first lasting love.</t>
  </si>
  <si>
    <t>Your parents may no longer sit at the center of your social universe. You soon will start a love partnership with a nonfamily member. You soon will be out on your own. Your trial and error adventures now extend to trying out long-term relationships. You may find your first lasting love.</t>
  </si>
  <si>
    <t>According to Erikson’s stages of psychosocial development, you will shift from identifying with your family to finding more of who you personally are. You either will learn to remain true to your personal identity or risk falling into role confusion.</t>
  </si>
  <si>
    <t>You will take more cues about what to believe from your peers. Especially from close friends you can confide the things you will feel you can never tell your parents. The less content with your life, the more apt to reject your family’s political views. You will look for viable alternatives fitting your emerging identity.</t>
  </si>
  <si>
    <t>You likely will leave home for the first time in this season cycle. Whether you leave home to start a family, go off to college, join the military, or join some commune, your social universe will expand to take in many new relationships. You may find new psychosocial needs, but new social capital to meet them.</t>
  </si>
  <si>
    <t>Responsibilities set in. If you raise young kids, you will take your job much more seriously. You will spend less time changing jobs, and more time changing diapers. You will spend less time hanging out with your peers, unless working with them. Life will get serious. Especially if becoming a parent.</t>
  </si>
  <si>
    <t>Love with your partner will tend to be less passionate, but more solid. It may withstand strong winds of conflict better than before. But unless you tend to its steady growth, discontent may slip in—a 7-year itch. Your relationship's Summer turns to Autumn's harvest. You will likely expect a return for your many sacrifices.</t>
  </si>
  <si>
    <t>If you overcome that 7-year itch, you likely revisit that feeling about five years later. Or go through it again with a new love interest. You may want to get away from your heavy commitments. You need to know who you are apart from their constant energy-draining demands. You’re in for a long Winter.</t>
  </si>
  <si>
    <t xml:space="preserve">If feeling warmly accepted up until now, then immersed into a hostile work or other environment, your social-needs may no longer resolve. If you lack social capital to fall back upon, your political outlook could change as you seek relief from the pain. </t>
  </si>
  <si>
    <t>If you have children, you may notice they're not so fond of you anymore. You might even be seen as their foe. They may spend more time outside the home, or online, interacting with their peers. They will talk amongst themselves about their parents' terrible mistakes. You will understandably feel unappreciated.</t>
  </si>
  <si>
    <t>You will begin to experience what is commonly called a midlife crisis. Discontent creeps in with the direction of your life. You may long to recapture your youth. You may quit your job to start your own venture. You will yearn to try new things. You may pick up a new hobby. You will likely try to live your dreams, while you still can.</t>
  </si>
  <si>
    <t>If you have kids, they’re likely young adults now. They may frequently ask you for money. You won't recall acting so carelessly with money and time when you were that age. You will encourage them to find their income-sustaining purpose in life, but they likely shrug it off. They have their whole life ahead of them.</t>
  </si>
  <si>
    <t>You may grieve the passing of both your parents by this time. You will no longer have them to fall back upon. You'll adjust to life without having your mother to call, or to lean on during an emergency. If you have also lost a spouse, you may find life painfully lonely. You may invest more of your energies in your kids and grandkids.</t>
  </si>
  <si>
    <t>Your adult kids will treat you like a drop-in daycare center. For such convenience, you may see it your right to spoil your grandkids. You will have fun with them without the repercussions of some sugar high. That's your adult kid's job. You will finally harvest your investment in lifelong parenting.</t>
  </si>
  <si>
    <t>According to Erikson’s psychosocial development stages, you will face the challenge between ego integrity and despair. You will either look back on your long life with some contentment or dread aging if not achieving a meaningful life and legacy.</t>
  </si>
  <si>
    <t xml:space="preserve">As your grandkids move out and start their own careers and families, you will emerge as the family's matriarch or patriarch. They will look up to you if your life shines with wisdom and a steady source of loving support. Or you may be seen by some if not all as disappointing, and avoided. </t>
  </si>
  <si>
    <t>You may end up in senior residential care. If facing serious health challenges, you may require fulltime care. You may be placed in a nursing home. You may long for visits from your family, but lament they never seem to find time for you. You will do what you can to leave a lasting legacy.</t>
  </si>
  <si>
    <t xml:space="preserve">Your earlier attachments pay off now. If emotionally distant with your mid-age kids and aging grandkids, the less likely they make time to visit you. The closer your ties, the more they long to see you. Or host you in your later years. </t>
  </si>
  <si>
    <t xml:space="preserve">Your earlier attachments could pay off now. If emotionally distant with your mid-age kids and aging grandkids, the less likely they make time to visit you. The closer your ties, the more they long to see you. Or host you in your later years. </t>
  </si>
  <si>
    <t xml:space="preserve">As your aging children settle into the role of grandparents, you may feel a bit estranged from your growing number of great grandkids. With declining health, others likely cannot depend on you while you have to increasingly depend on them. Retirement may feel painfully isolating. </t>
  </si>
  <si>
    <t>Time may seem surreal. Your body will no longer move as fast. Life around you will have picked up pace. You may fear the world will soon pass you by, and forget you. You will spend an inordinate amount of time and money on your many health needs. But lifelong experience will serve you with bountiful wisdom.</t>
  </si>
  <si>
    <t>As your body slowly slips away, you will become dependent on others like a newborn baby. If you haven’t already, you will naturally regress to a level of childishness. You will abandon responsibilities, as you lose your abilities to respond. Your life will reach full circle.</t>
  </si>
  <si>
    <t>You will revert to full dependence on others, much as you did as a newborn long ago. This time, you will experience it with a full life of wisdom. If all is still well, you will ensure others properly respect your psychosocial needs.</t>
  </si>
  <si>
    <t>You will look back on a life with uncommon perspective. You will reach uncommon longevity. You will have the genes and good fortune to still have a functioning body. You may find yourself repeating past growth cycles. You will experience life like few ever will.</t>
  </si>
  <si>
    <t>Theories on psychosocial development rarely apply at this age. Fewer case studies. You defy expectation at this age. Others you've never met may even celebrate your uncommon longevity.</t>
  </si>
  <si>
    <t>Theories on psychosocial development rarely apply at this age. Fewer case studies. You will defy expectation at this age. Live this long, and others you don't know may even celebrate your uncommon longevity.</t>
  </si>
  <si>
    <t>Living this long, and you can call yourself a centenarian. You will defy the odds by living a long, long life. Your experience will be too unique to capture here. Your long life will reach full circle. You will likely realize you don't have long, so you may meaningfully make most of the days you have left.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</si>
</sst>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m/d/yy"/>
    <numFmt numFmtId="165" formatCode="0.0"/>
  </numFmts>
  <fonts count="104" x14ac:knownFonts="1">
    <font>
      <sz val="11"/>
      <color theme="1"/>
      <name val="Calibri"/>
      <family val="2"/>
      <scheme val="minor"/>
    </font>
    <font>
      <sz val="11"/>
      <color theme="1"/>
      <name val="Calibri"/>
      <family val="2"/>
      <scheme val="minor"/>
    </font>
    <font>
      <u/>
      <sz val="11"/>
      <color theme="10"/>
      <name val="Calibri"/>
      <family val="2"/>
      <scheme val="minor"/>
    </font>
    <font>
      <sz val="20"/>
      <color rgb="FF4B1964"/>
      <name val="Arial Black"/>
      <family val="2"/>
    </font>
    <font>
      <sz val="11"/>
      <color rgb="FF4B1964"/>
      <name val="Calibri"/>
      <family val="2"/>
      <scheme val="minor"/>
    </font>
    <font>
      <sz val="20"/>
      <color theme="9" tint="-0.499984740745262"/>
      <name val="Arial Black"/>
      <family val="2"/>
    </font>
    <font>
      <sz val="20"/>
      <color rgb="FF7030A0"/>
      <name val="Arial Black"/>
      <family val="2"/>
    </font>
    <font>
      <sz val="9"/>
      <color rgb="FF009141"/>
      <name val="Calibri"/>
      <family val="2"/>
      <scheme val="minor"/>
    </font>
    <font>
      <sz val="10"/>
      <name val="Arial"/>
      <family val="2"/>
    </font>
    <font>
      <sz val="9"/>
      <name val="Arial"/>
      <family val="2"/>
    </font>
    <font>
      <b/>
      <sz val="10"/>
      <name val="Arial"/>
      <family val="2"/>
    </font>
    <font>
      <sz val="10"/>
      <color rgb="FFB469FF"/>
      <name val="Arial"/>
      <family val="2"/>
    </font>
    <font>
      <sz val="11"/>
      <name val="Arial"/>
      <family val="2"/>
    </font>
    <font>
      <b/>
      <sz val="11"/>
      <name val="Arial"/>
      <family val="2"/>
    </font>
    <font>
      <b/>
      <sz val="11"/>
      <color rgb="FF7D00EB"/>
      <name val="Arial"/>
      <family val="2"/>
    </font>
    <font>
      <b/>
      <sz val="11"/>
      <color rgb="FF00B050"/>
      <name val="Arial"/>
      <family val="2"/>
    </font>
    <font>
      <b/>
      <sz val="10"/>
      <color rgb="FF009141"/>
      <name val="Arial"/>
      <family val="2"/>
    </font>
    <font>
      <b/>
      <sz val="10"/>
      <color rgb="FF7D00EB"/>
      <name val="Arial"/>
      <family val="2"/>
    </font>
    <font>
      <b/>
      <sz val="12"/>
      <name val="Cambria"/>
      <family val="1"/>
    </font>
    <font>
      <b/>
      <sz val="12"/>
      <color theme="1"/>
      <name val="Cambria"/>
      <family val="1"/>
    </font>
    <font>
      <b/>
      <sz val="10"/>
      <color rgb="FFC00000"/>
      <name val="Arial"/>
      <family val="2"/>
    </font>
    <font>
      <b/>
      <sz val="10"/>
      <color rgb="FF00B050"/>
      <name val="Arial"/>
      <family val="2"/>
    </font>
    <font>
      <b/>
      <sz val="10"/>
      <color theme="1" tint="0.499984740745262"/>
      <name val="Arial"/>
      <family val="2"/>
    </font>
    <font>
      <sz val="12"/>
      <name val="Cambria"/>
      <family val="1"/>
    </font>
    <font>
      <sz val="10"/>
      <color rgb="FF7D00EB"/>
      <name val="Arial"/>
      <family val="2"/>
    </font>
    <font>
      <sz val="11"/>
      <color rgb="FF7D00EB"/>
      <name val="Arial"/>
      <family val="2"/>
    </font>
    <font>
      <sz val="10"/>
      <color theme="1" tint="0.499984740745262"/>
      <name val="Arial"/>
      <family val="2"/>
    </font>
    <font>
      <i/>
      <sz val="10"/>
      <color rgb="FF7D00EB"/>
      <name val="Arial"/>
      <family val="2"/>
    </font>
    <font>
      <sz val="9"/>
      <color theme="1"/>
      <name val="Arial"/>
      <family val="2"/>
    </font>
    <font>
      <sz val="11"/>
      <name val="Cambria"/>
      <family val="1"/>
    </font>
    <font>
      <i/>
      <sz val="11"/>
      <name val="Cambria"/>
      <family val="1"/>
    </font>
    <font>
      <b/>
      <i/>
      <sz val="11"/>
      <name val="Cambria"/>
      <family val="1"/>
    </font>
    <font>
      <b/>
      <sz val="11"/>
      <name val="Cambria"/>
      <family val="1"/>
    </font>
    <font>
      <sz val="16"/>
      <color theme="9" tint="-0.499984740745262"/>
      <name val="Franklin Gothic Demi"/>
      <family val="2"/>
    </font>
    <font>
      <sz val="12"/>
      <color theme="9" tint="-0.499984740745262"/>
      <name val="Cambria"/>
      <family val="1"/>
    </font>
    <font>
      <sz val="12"/>
      <color rgb="FF4B1964"/>
      <name val="Cambria"/>
      <family val="1"/>
    </font>
    <font>
      <sz val="10"/>
      <color rgb="FF009141"/>
      <name val="Arial"/>
      <family val="2"/>
    </font>
    <font>
      <sz val="11"/>
      <color rgb="FF009141"/>
      <name val="Arial"/>
      <family val="2"/>
    </font>
    <font>
      <sz val="10"/>
      <color rgb="FF00B050"/>
      <name val="Arial"/>
      <family val="2"/>
    </font>
    <font>
      <i/>
      <sz val="10"/>
      <name val="Arial"/>
      <family val="2"/>
    </font>
    <font>
      <i/>
      <sz val="10"/>
      <color rgb="FF00B050"/>
      <name val="Arial"/>
      <family val="2"/>
    </font>
    <font>
      <sz val="10"/>
      <color rgb="FFC00000"/>
      <name val="Arial"/>
      <family val="2"/>
    </font>
    <font>
      <sz val="11"/>
      <color rgb="FFC00000"/>
      <name val="Arial"/>
      <family val="2"/>
    </font>
    <font>
      <sz val="10"/>
      <color theme="8" tint="-0.249977111117893"/>
      <name val="Arial"/>
      <family val="2"/>
    </font>
    <font>
      <sz val="11"/>
      <color theme="8" tint="-0.249977111117893"/>
      <name val="Arial"/>
      <family val="2"/>
    </font>
    <font>
      <b/>
      <sz val="11"/>
      <color rgb="FF640096"/>
      <name val="Arial"/>
      <family val="2"/>
    </font>
    <font>
      <sz val="10"/>
      <color rgb="FF640096"/>
      <name val="Arial"/>
      <family val="2"/>
    </font>
    <font>
      <b/>
      <sz val="10"/>
      <color rgb="FF640096"/>
      <name val="Arial"/>
      <family val="2"/>
    </font>
    <font>
      <i/>
      <sz val="10"/>
      <color rgb="FF640096"/>
      <name val="Arial"/>
      <family val="2"/>
    </font>
    <font>
      <sz val="16"/>
      <color rgb="FF4B1964"/>
      <name val="Arial Black"/>
      <family val="2"/>
    </font>
    <font>
      <b/>
      <sz val="18"/>
      <color rgb="FF009141"/>
      <name val="Tahoma"/>
      <family val="2"/>
    </font>
    <font>
      <b/>
      <sz val="14"/>
      <color rgb="FF92D050"/>
      <name val="Tahoma"/>
      <family val="2"/>
    </font>
    <font>
      <b/>
      <sz val="14"/>
      <name val="Arial"/>
      <family val="2"/>
    </font>
    <font>
      <b/>
      <sz val="12"/>
      <name val="Arial"/>
      <family val="2"/>
    </font>
    <font>
      <b/>
      <i/>
      <sz val="12"/>
      <name val="Cambria"/>
      <family val="1"/>
    </font>
    <font>
      <b/>
      <sz val="12"/>
      <color theme="1" tint="0.499984740745262"/>
      <name val="Arial"/>
      <family val="2"/>
    </font>
    <font>
      <sz val="10"/>
      <color theme="0" tint="-0.34998626667073579"/>
      <name val="Arial"/>
      <family val="2"/>
    </font>
    <font>
      <sz val="10"/>
      <color theme="0" tint="-0.499984740745262"/>
      <name val="Arial"/>
      <family val="2"/>
    </font>
    <font>
      <sz val="10"/>
      <color rgb="FF71FFDE"/>
      <name val="Arial"/>
      <family val="2"/>
    </font>
    <font>
      <sz val="10"/>
      <color theme="0" tint="-4.9989318521683403E-2"/>
      <name val="Arial"/>
      <family val="2"/>
    </font>
    <font>
      <sz val="11"/>
      <color theme="10"/>
      <name val="Cambria"/>
      <family val="1"/>
    </font>
    <font>
      <sz val="11"/>
      <color theme="1"/>
      <name val="Cambria"/>
      <family val="1"/>
    </font>
    <font>
      <b/>
      <i/>
      <sz val="10"/>
      <color theme="1" tint="0.499984740745262"/>
      <name val="Arial"/>
      <family val="2"/>
    </font>
    <font>
      <sz val="14"/>
      <name val="Franklin Gothic Demi Cond"/>
      <family val="2"/>
    </font>
    <font>
      <sz val="14"/>
      <color theme="1" tint="0.34998626667073579"/>
      <name val="Franklin Gothic Demi Cond"/>
      <family val="2"/>
    </font>
    <font>
      <i/>
      <sz val="14"/>
      <color theme="1" tint="0.34998626667073579"/>
      <name val="Franklin Gothic Demi Cond"/>
      <family val="2"/>
    </font>
    <font>
      <i/>
      <sz val="12"/>
      <name val="Cambria"/>
      <family val="1"/>
    </font>
    <font>
      <sz val="16"/>
      <color rgb="FF7D00EB"/>
      <name val="Arial Black"/>
      <family val="2"/>
    </font>
    <font>
      <sz val="13"/>
      <name val="Cambria"/>
      <family val="1"/>
    </font>
    <font>
      <b/>
      <sz val="14"/>
      <name val="Franklin Gothic Demi Cond"/>
      <family val="2"/>
    </font>
    <font>
      <sz val="10"/>
      <name val="Cambria"/>
      <family val="1"/>
    </font>
    <font>
      <u/>
      <sz val="11"/>
      <color theme="10"/>
      <name val="Cambria"/>
      <family val="1"/>
    </font>
    <font>
      <b/>
      <sz val="11"/>
      <color rgb="FFFFFF00"/>
      <name val="Webdings"/>
      <family val="1"/>
      <charset val="2"/>
    </font>
    <font>
      <b/>
      <sz val="12"/>
      <name val="Tahoma"/>
      <family val="2"/>
    </font>
    <font>
      <b/>
      <sz val="12"/>
      <color theme="9" tint="0.79998168889431442"/>
      <name val="Tahoma"/>
      <family val="2"/>
    </font>
    <font>
      <sz val="12"/>
      <color theme="0"/>
      <name val="Tahoma"/>
      <family val="2"/>
    </font>
    <font>
      <b/>
      <sz val="12"/>
      <color rgb="FFFFFF00"/>
      <name val="Tahoma"/>
      <family val="2"/>
    </font>
    <font>
      <b/>
      <sz val="12"/>
      <color theme="5" tint="0.59999389629810485"/>
      <name val="Tahoma"/>
      <family val="2"/>
    </font>
    <font>
      <b/>
      <sz val="12"/>
      <color rgb="FFFFDCDC"/>
      <name val="Tahoma"/>
      <family val="2"/>
    </font>
    <font>
      <b/>
      <sz val="12"/>
      <color theme="1" tint="0.499984740745262"/>
      <name val="Tahoma"/>
      <family val="2"/>
    </font>
    <font>
      <sz val="12"/>
      <name val="Tahoma"/>
      <family val="2"/>
    </font>
    <font>
      <b/>
      <sz val="11"/>
      <color theme="10"/>
      <name val="Cambria"/>
      <family val="1"/>
    </font>
    <font>
      <i/>
      <sz val="11"/>
      <color theme="1"/>
      <name val="Cambria"/>
      <family val="1"/>
    </font>
    <font>
      <sz val="11"/>
      <color rgb="FF222222"/>
      <name val="Times New Roman"/>
      <family val="1"/>
    </font>
    <font>
      <sz val="11"/>
      <color rgb="FF0070C0"/>
      <name val="Franklin Gothic Demi Cond"/>
      <family val="2"/>
    </font>
    <font>
      <sz val="10"/>
      <color rgb="FF0070C0"/>
      <name val="Arial"/>
      <family val="2"/>
    </font>
    <font>
      <sz val="11"/>
      <color rgb="FFC00000"/>
      <name val="Franklin Gothic Demi Cond"/>
      <family val="2"/>
    </font>
    <font>
      <b/>
      <i/>
      <sz val="11"/>
      <color theme="1"/>
      <name val="Cambria"/>
      <family val="1"/>
    </font>
    <font>
      <u/>
      <sz val="10"/>
      <name val="Arial"/>
      <family val="2"/>
    </font>
    <font>
      <b/>
      <i/>
      <sz val="10"/>
      <name val="Arial"/>
      <family val="2"/>
    </font>
    <font>
      <sz val="11"/>
      <name val="Arial Narrow"/>
      <family val="2"/>
    </font>
    <font>
      <b/>
      <sz val="12"/>
      <color rgb="FF910000"/>
      <name val="Cambria"/>
      <family val="1"/>
    </font>
    <font>
      <sz val="12"/>
      <color rgb="FFFF6600"/>
      <name val="Wingdings 2"/>
      <family val="1"/>
      <charset val="2"/>
    </font>
    <font>
      <b/>
      <sz val="32"/>
      <color theme="0" tint="-4.9989318521683403E-2"/>
      <name val="Arial"/>
      <family val="2"/>
    </font>
    <font>
      <b/>
      <sz val="11"/>
      <color rgb="FF2C0042"/>
      <name val="Cambria"/>
      <family val="1"/>
    </font>
    <font>
      <b/>
      <i/>
      <sz val="11"/>
      <color rgb="FF2C0042"/>
      <name val="Cambria"/>
      <family val="1"/>
    </font>
    <font>
      <b/>
      <sz val="12"/>
      <color rgb="FF2C0042"/>
      <name val="Cambria"/>
      <family val="1"/>
    </font>
    <font>
      <b/>
      <sz val="11"/>
      <color rgb="FF009141"/>
      <name val="Arial"/>
      <family val="2"/>
    </font>
    <font>
      <b/>
      <sz val="32"/>
      <color rgb="FF009141"/>
      <name val="Tahoma"/>
      <family val="2"/>
    </font>
    <font>
      <b/>
      <sz val="16"/>
      <name val="Tahoma"/>
      <family val="2"/>
    </font>
    <font>
      <sz val="9"/>
      <color indexed="81"/>
      <name val="Tahoma"/>
      <family val="2"/>
    </font>
    <font>
      <sz val="12"/>
      <color indexed="42"/>
      <name val="Tahoma"/>
      <family val="2"/>
    </font>
    <font>
      <b/>
      <sz val="9"/>
      <color indexed="81"/>
      <name val="Tahoma"/>
      <family val="2"/>
    </font>
    <font>
      <b/>
      <sz val="12"/>
      <color rgb="FF7030A0"/>
      <name val="Arial"/>
      <family val="2"/>
    </font>
  </fonts>
  <fills count="17">
    <fill>
      <patternFill patternType="none"/>
    </fill>
    <fill>
      <patternFill patternType="gray125"/>
    </fill>
    <fill>
      <patternFill patternType="solid">
        <fgColor rgb="FFC896FF"/>
        <bgColor indexed="64"/>
      </patternFill>
    </fill>
    <fill>
      <patternFill patternType="solid">
        <fgColor theme="9" tint="0.59999389629810485"/>
        <bgColor indexed="64"/>
      </patternFill>
    </fill>
    <fill>
      <patternFill patternType="solid">
        <fgColor theme="0"/>
        <bgColor indexed="64"/>
      </patternFill>
    </fill>
    <fill>
      <patternFill patternType="solid">
        <fgColor indexed="9"/>
        <bgColor indexed="64"/>
      </patternFill>
    </fill>
    <fill>
      <patternFill patternType="solid">
        <fgColor theme="9" tint="0.79998168889431442"/>
        <bgColor indexed="64"/>
      </patternFill>
    </fill>
    <fill>
      <patternFill patternType="solid">
        <fgColor rgb="FFE0C1FF"/>
        <bgColor indexed="64"/>
      </patternFill>
    </fill>
    <fill>
      <patternFill patternType="solid">
        <fgColor rgb="FFFFC1FF"/>
        <bgColor indexed="64"/>
      </patternFill>
    </fill>
    <fill>
      <patternFill patternType="solid">
        <fgColor rgb="FFCCFFCC"/>
        <bgColor indexed="64"/>
      </patternFill>
    </fill>
    <fill>
      <patternFill patternType="solid">
        <fgColor rgb="FFDCB4FF"/>
        <bgColor indexed="64"/>
      </patternFill>
    </fill>
    <fill>
      <patternFill patternType="solid">
        <fgColor rgb="FFFFDCDC"/>
        <bgColor indexed="64"/>
      </patternFill>
    </fill>
    <fill>
      <patternFill patternType="solid">
        <fgColor theme="8" tint="0.79998168889431442"/>
        <bgColor indexed="64"/>
      </patternFill>
    </fill>
    <fill>
      <patternFill patternType="solid">
        <fgColor rgb="FF71FFDE"/>
        <bgColor indexed="64"/>
      </patternFill>
    </fill>
    <fill>
      <patternFill patternType="solid">
        <fgColor rgb="FFECECEC"/>
        <bgColor indexed="64"/>
      </patternFill>
    </fill>
    <fill>
      <patternFill patternType="solid">
        <fgColor rgb="FF640096"/>
        <bgColor indexed="64"/>
      </patternFill>
    </fill>
    <fill>
      <patternFill patternType="solid">
        <fgColor rgb="FFB469FF"/>
        <bgColor indexed="64"/>
      </patternFill>
    </fill>
  </fills>
  <borders count="15">
    <border>
      <left/>
      <right/>
      <top/>
      <bottom/>
      <diagonal/>
    </border>
    <border>
      <left style="thick">
        <color theme="9" tint="0.79998168889431442"/>
      </left>
      <right/>
      <top style="thick">
        <color theme="9" tint="0.79998168889431442"/>
      </top>
      <bottom style="thick">
        <color theme="9" tint="0.79998168889431442"/>
      </bottom>
      <diagonal/>
    </border>
    <border>
      <left/>
      <right style="thick">
        <color theme="9" tint="0.79998168889431442"/>
      </right>
      <top style="thick">
        <color theme="9" tint="0.79998168889431442"/>
      </top>
      <bottom style="thick">
        <color theme="9" tint="0.79998168889431442"/>
      </bottom>
      <diagonal/>
    </border>
    <border>
      <left/>
      <right/>
      <top/>
      <bottom style="thick">
        <color auto="1"/>
      </bottom>
      <diagonal/>
    </border>
    <border>
      <left/>
      <right style="thick">
        <color auto="1"/>
      </right>
      <top/>
      <bottom/>
      <diagonal/>
    </border>
    <border>
      <left style="thick">
        <color rgb="FFE0C1FF"/>
      </left>
      <right style="thick">
        <color rgb="FFE0C1FF"/>
      </right>
      <top style="thick">
        <color rgb="FFE0C1FF"/>
      </top>
      <bottom style="thin">
        <color theme="8" tint="0.59996337778862885"/>
      </bottom>
      <diagonal/>
    </border>
    <border>
      <left style="thick">
        <color rgb="FFE0C1FF"/>
      </left>
      <right style="thick">
        <color rgb="FFE0C1FF"/>
      </right>
      <top style="thick">
        <color rgb="FFE0C1FF"/>
      </top>
      <bottom style="thin">
        <color rgb="FFFFC1C1"/>
      </bottom>
      <diagonal/>
    </border>
    <border>
      <left style="thick">
        <color rgb="FFE0C1FF"/>
      </left>
      <right style="thick">
        <color rgb="FFE0C1FF"/>
      </right>
      <top style="thin">
        <color theme="8" tint="0.59996337778862885"/>
      </top>
      <bottom style="thin">
        <color theme="8" tint="0.59996337778862885"/>
      </bottom>
      <diagonal/>
    </border>
    <border>
      <left style="thick">
        <color rgb="FFE0C1FF"/>
      </left>
      <right style="thick">
        <color rgb="FFE0C1FF"/>
      </right>
      <top style="thin">
        <color rgb="FFFFC1C1"/>
      </top>
      <bottom style="thin">
        <color rgb="FFFFC1C1"/>
      </bottom>
      <diagonal/>
    </border>
    <border>
      <left style="thick">
        <color rgb="FFE0C1FF"/>
      </left>
      <right style="thick">
        <color rgb="FFE0C1FF"/>
      </right>
      <top style="thin">
        <color theme="8" tint="0.59996337778862885"/>
      </top>
      <bottom style="thick">
        <color rgb="FFE0C1FF"/>
      </bottom>
      <diagonal/>
    </border>
    <border>
      <left style="thick">
        <color rgb="FFE0C1FF"/>
      </left>
      <right style="thick">
        <color rgb="FFE0C1FF"/>
      </right>
      <top style="thin">
        <color rgb="FFFFC1C1"/>
      </top>
      <bottom style="thick">
        <color rgb="FFE0C1FF"/>
      </bottom>
      <diagonal/>
    </border>
    <border>
      <left/>
      <right/>
      <top style="thick">
        <color rgb="FFE0C1FF"/>
      </top>
      <bottom/>
      <diagonal/>
    </border>
    <border>
      <left/>
      <right style="medium">
        <color rgb="FF640096"/>
      </right>
      <top/>
      <bottom/>
      <diagonal/>
    </border>
    <border>
      <left style="medium">
        <color rgb="FF640096"/>
      </left>
      <right/>
      <top/>
      <bottom/>
      <diagonal/>
    </border>
    <border>
      <left/>
      <right/>
      <top/>
      <bottom style="thick">
        <color rgb="FF2C0042"/>
      </bottom>
      <diagonal/>
    </border>
  </borders>
  <cellStyleXfs count="4">
    <xf numFmtId="0" fontId="0" fillId="0" borderId="0"/>
    <xf numFmtId="9" fontId="1" fillId="0" borderId="0" applyFont="0" applyFill="0" applyBorder="0" applyAlignment="0" applyProtection="0"/>
    <xf numFmtId="0" fontId="2" fillId="0" borderId="0" applyNumberFormat="0" applyFill="0" applyBorder="0" applyAlignment="0" applyProtection="0"/>
    <xf numFmtId="0" fontId="8" fillId="0" borderId="0"/>
  </cellStyleXfs>
  <cellXfs count="205">
    <xf numFmtId="0" fontId="0" fillId="0" borderId="0" xfId="0"/>
    <xf numFmtId="0" fontId="3" fillId="2" borderId="0" xfId="0" applyFont="1" applyFill="1" applyAlignment="1">
      <alignment horizontal="left" vertical="top" indent="1"/>
    </xf>
    <xf numFmtId="0" fontId="4" fillId="2" borderId="0" xfId="0" applyFont="1" applyFill="1" applyAlignment="1">
      <alignment vertical="top"/>
    </xf>
    <xf numFmtId="0" fontId="0" fillId="2" borderId="0" xfId="0" applyFill="1" applyAlignment="1">
      <alignment vertical="top"/>
    </xf>
    <xf numFmtId="0" fontId="5" fillId="3" borderId="0" xfId="0" applyFont="1" applyFill="1" applyAlignment="1">
      <alignment horizontal="left" vertical="top" indent="1"/>
    </xf>
    <xf numFmtId="0" fontId="5" fillId="3" borderId="0" xfId="0" applyFont="1" applyFill="1" applyAlignment="1">
      <alignment vertical="top"/>
    </xf>
    <xf numFmtId="0" fontId="6" fillId="3" borderId="0" xfId="0" applyFont="1" applyFill="1" applyAlignment="1">
      <alignment vertical="top"/>
    </xf>
    <xf numFmtId="0" fontId="0" fillId="4" borderId="0" xfId="0" applyFill="1"/>
    <xf numFmtId="14" fontId="7" fillId="4" borderId="0" xfId="0" applyNumberFormat="1" applyFont="1" applyFill="1" applyAlignment="1">
      <alignment horizontal="left" vertical="top"/>
    </xf>
    <xf numFmtId="164" fontId="8" fillId="5" borderId="0" xfId="3" applyNumberFormat="1" applyFill="1" applyAlignment="1">
      <alignment horizontal="center" wrapText="1"/>
    </xf>
    <xf numFmtId="164" fontId="9" fillId="5" borderId="0" xfId="3" applyNumberFormat="1" applyFont="1" applyFill="1" applyAlignment="1">
      <alignment horizontal="center" wrapText="1"/>
    </xf>
    <xf numFmtId="164" fontId="8" fillId="5" borderId="0" xfId="3" applyNumberFormat="1" applyFill="1" applyAlignment="1">
      <alignment wrapText="1"/>
    </xf>
    <xf numFmtId="1" fontId="10" fillId="5" borderId="0" xfId="3" applyNumberFormat="1" applyFont="1" applyFill="1" applyAlignment="1">
      <alignment horizontal="center" vertical="center"/>
    </xf>
    <xf numFmtId="0" fontId="6" fillId="6" borderId="0" xfId="0" applyFont="1" applyFill="1" applyAlignment="1">
      <alignment vertical="top"/>
    </xf>
    <xf numFmtId="164" fontId="8" fillId="7" borderId="0" xfId="3" applyNumberFormat="1" applyFill="1" applyAlignment="1">
      <alignment horizontal="center" vertical="center"/>
    </xf>
    <xf numFmtId="164" fontId="8" fillId="7" borderId="0" xfId="3" applyNumberFormat="1" applyFill="1" applyAlignment="1">
      <alignment vertical="top"/>
    </xf>
    <xf numFmtId="164" fontId="8" fillId="7" borderId="0" xfId="3" applyNumberFormat="1" applyFill="1"/>
    <xf numFmtId="164" fontId="8" fillId="6" borderId="0" xfId="3" applyNumberFormat="1" applyFill="1"/>
    <xf numFmtId="164" fontId="11" fillId="6" borderId="0" xfId="3" applyNumberFormat="1" applyFont="1" applyFill="1" applyAlignment="1">
      <alignment horizontal="right" vertical="center"/>
    </xf>
    <xf numFmtId="164" fontId="8" fillId="6" borderId="0" xfId="3" applyNumberFormat="1" applyFill="1" applyAlignment="1">
      <alignment horizontal="center" vertical="center"/>
    </xf>
    <xf numFmtId="164" fontId="12" fillId="6" borderId="0" xfId="3" applyNumberFormat="1" applyFont="1" applyFill="1" applyAlignment="1">
      <alignment horizontal="right"/>
    </xf>
    <xf numFmtId="14" fontId="13" fillId="5" borderId="0" xfId="3" applyNumberFormat="1" applyFont="1" applyFill="1" applyAlignment="1">
      <alignment horizontal="center" vertical="center"/>
    </xf>
    <xf numFmtId="164" fontId="8" fillId="5" borderId="0" xfId="3" applyNumberFormat="1" applyFill="1"/>
    <xf numFmtId="2" fontId="14" fillId="8" borderId="0" xfId="3" applyNumberFormat="1" applyFont="1" applyFill="1" applyAlignment="1">
      <alignment horizontal="center" vertical="center"/>
    </xf>
    <xf numFmtId="2" fontId="15" fillId="9" borderId="0" xfId="3" applyNumberFormat="1" applyFont="1" applyFill="1" applyAlignment="1">
      <alignment horizontal="center" vertical="center"/>
    </xf>
    <xf numFmtId="1" fontId="16" fillId="5" borderId="0" xfId="3" applyNumberFormat="1" applyFont="1" applyFill="1" applyAlignment="1">
      <alignment horizontal="center" vertical="center"/>
    </xf>
    <xf numFmtId="164" fontId="8" fillId="8" borderId="0" xfId="3" applyNumberFormat="1" applyFill="1"/>
    <xf numFmtId="164" fontId="17" fillId="8" borderId="0" xfId="3" applyNumberFormat="1" applyFont="1" applyFill="1" applyAlignment="1">
      <alignment horizontal="right"/>
    </xf>
    <xf numFmtId="9" fontId="8" fillId="5" borderId="0" xfId="1" applyFont="1" applyFill="1" applyAlignment="1">
      <alignment horizontal="center" vertical="center"/>
    </xf>
    <xf numFmtId="164" fontId="18" fillId="7" borderId="0" xfId="3" applyNumberFormat="1" applyFont="1" applyFill="1" applyAlignment="1">
      <alignment horizontal="left" vertical="top"/>
    </xf>
    <xf numFmtId="1" fontId="20" fillId="5" borderId="0" xfId="3" applyNumberFormat="1" applyFont="1" applyFill="1" applyAlignment="1">
      <alignment horizontal="center" vertical="center"/>
    </xf>
    <xf numFmtId="164" fontId="8" fillId="9" borderId="0" xfId="3" applyNumberFormat="1" applyFill="1"/>
    <xf numFmtId="164" fontId="21" fillId="9" borderId="0" xfId="3" applyNumberFormat="1" applyFont="1" applyFill="1" applyAlignment="1">
      <alignment horizontal="right"/>
    </xf>
    <xf numFmtId="1" fontId="22" fillId="5" borderId="0" xfId="3" applyNumberFormat="1" applyFont="1" applyFill="1" applyAlignment="1">
      <alignment horizontal="center" vertical="center"/>
    </xf>
    <xf numFmtId="1" fontId="13" fillId="5" borderId="0" xfId="3" applyNumberFormat="1" applyFont="1" applyFill="1" applyAlignment="1">
      <alignment horizontal="center" vertical="center"/>
    </xf>
    <xf numFmtId="164" fontId="23" fillId="7" borderId="0" xfId="3" applyNumberFormat="1" applyFont="1" applyFill="1" applyAlignment="1">
      <alignment horizontal="left" vertical="center"/>
    </xf>
    <xf numFmtId="1" fontId="18" fillId="6" borderId="0" xfId="3" applyNumberFormat="1" applyFont="1" applyFill="1" applyAlignment="1">
      <alignment vertical="center"/>
    </xf>
    <xf numFmtId="164" fontId="23" fillId="6" borderId="0" xfId="3" applyNumberFormat="1" applyFont="1" applyFill="1" applyAlignment="1">
      <alignment horizontal="left" vertical="center" indent="1"/>
    </xf>
    <xf numFmtId="164" fontId="8" fillId="4" borderId="1" xfId="3" applyNumberFormat="1" applyFill="1" applyBorder="1" applyAlignment="1">
      <alignment horizontal="center" vertical="center"/>
    </xf>
    <xf numFmtId="164" fontId="8" fillId="4" borderId="2" xfId="3" applyNumberFormat="1" applyFill="1" applyBorder="1" applyAlignment="1">
      <alignment horizontal="center" vertical="center"/>
    </xf>
    <xf numFmtId="164" fontId="24" fillId="8" borderId="0" xfId="3" applyNumberFormat="1" applyFont="1" applyFill="1"/>
    <xf numFmtId="164" fontId="25" fillId="8" borderId="0" xfId="3" applyNumberFormat="1" applyFont="1" applyFill="1" applyAlignment="1">
      <alignment horizontal="right"/>
    </xf>
    <xf numFmtId="2" fontId="24" fillId="8" borderId="0" xfId="3" applyNumberFormat="1" applyFont="1" applyFill="1"/>
    <xf numFmtId="2" fontId="17" fillId="8" borderId="0" xfId="3" applyNumberFormat="1" applyFont="1" applyFill="1"/>
    <xf numFmtId="1" fontId="26" fillId="5" borderId="0" xfId="3" applyNumberFormat="1" applyFont="1" applyFill="1" applyAlignment="1">
      <alignment horizontal="center" vertical="center"/>
    </xf>
    <xf numFmtId="2" fontId="27" fillId="8" borderId="0" xfId="3" applyNumberFormat="1" applyFont="1" applyFill="1"/>
    <xf numFmtId="1" fontId="24" fillId="8" borderId="0" xfId="3" applyNumberFormat="1" applyFont="1" applyFill="1"/>
    <xf numFmtId="0" fontId="28" fillId="0" borderId="0" xfId="0" applyFont="1" applyAlignment="1">
      <alignment vertical="center"/>
    </xf>
    <xf numFmtId="1" fontId="8" fillId="5" borderId="0" xfId="3" applyNumberFormat="1" applyFill="1"/>
    <xf numFmtId="164" fontId="29" fillId="7" borderId="0" xfId="3" applyNumberFormat="1" applyFont="1" applyFill="1" applyAlignment="1">
      <alignment horizontal="left" vertical="top" wrapText="1"/>
    </xf>
    <xf numFmtId="165" fontId="24" fillId="8" borderId="0" xfId="3" applyNumberFormat="1" applyFont="1" applyFill="1"/>
    <xf numFmtId="164" fontId="29" fillId="7" borderId="0" xfId="3" applyNumberFormat="1" applyFont="1" applyFill="1" applyAlignment="1">
      <alignment vertical="top"/>
    </xf>
    <xf numFmtId="164" fontId="33" fillId="7" borderId="0" xfId="3" applyNumberFormat="1" applyFont="1" applyFill="1"/>
    <xf numFmtId="164" fontId="33" fillId="7" borderId="0" xfId="3" applyNumberFormat="1" applyFont="1" applyFill="1" applyAlignment="1">
      <alignment horizontal="right"/>
    </xf>
    <xf numFmtId="164" fontId="29" fillId="7" borderId="0" xfId="3" applyNumberFormat="1" applyFont="1" applyFill="1" applyAlignment="1">
      <alignment horizontal="right" vertical="top" wrapText="1"/>
    </xf>
    <xf numFmtId="164" fontId="23" fillId="6" borderId="0" xfId="3" applyNumberFormat="1" applyFont="1" applyFill="1" applyAlignment="1">
      <alignment horizontal="left" vertical="center" wrapText="1" indent="1"/>
    </xf>
    <xf numFmtId="165" fontId="8" fillId="5" borderId="0" xfId="3" applyNumberFormat="1" applyFill="1"/>
    <xf numFmtId="164" fontId="34" fillId="7" borderId="0" xfId="3" applyNumberFormat="1" applyFont="1" applyFill="1" applyAlignment="1">
      <alignment horizontal="left" vertical="top" indent="1"/>
    </xf>
    <xf numFmtId="164" fontId="35" fillId="7" borderId="0" xfId="3" applyNumberFormat="1" applyFont="1" applyFill="1" applyAlignment="1">
      <alignment horizontal="right" vertical="top" indent="2"/>
    </xf>
    <xf numFmtId="164" fontId="36" fillId="9" borderId="0" xfId="3" applyNumberFormat="1" applyFont="1" applyFill="1"/>
    <xf numFmtId="164" fontId="37" fillId="9" borderId="0" xfId="3" applyNumberFormat="1" applyFont="1" applyFill="1" applyAlignment="1">
      <alignment horizontal="right"/>
    </xf>
    <xf numFmtId="2" fontId="38" fillId="9" borderId="0" xfId="3" applyNumberFormat="1" applyFont="1" applyFill="1"/>
    <xf numFmtId="2" fontId="21" fillId="9" borderId="0" xfId="3" applyNumberFormat="1" applyFont="1" applyFill="1"/>
    <xf numFmtId="164" fontId="38" fillId="9" borderId="0" xfId="3" applyNumberFormat="1" applyFont="1" applyFill="1"/>
    <xf numFmtId="164" fontId="39" fillId="5" borderId="0" xfId="3" applyNumberFormat="1" applyFont="1" applyFill="1"/>
    <xf numFmtId="165" fontId="8" fillId="5" borderId="0" xfId="3" applyNumberFormat="1" applyFill="1" applyAlignment="1">
      <alignment horizontal="left"/>
    </xf>
    <xf numFmtId="2" fontId="40" fillId="9" borderId="0" xfId="3" applyNumberFormat="1" applyFont="1" applyFill="1"/>
    <xf numFmtId="164" fontId="10" fillId="5" borderId="0" xfId="3" applyNumberFormat="1" applyFont="1" applyFill="1"/>
    <xf numFmtId="164" fontId="10" fillId="10" borderId="0" xfId="3" applyNumberFormat="1" applyFont="1" applyFill="1"/>
    <xf numFmtId="164" fontId="23" fillId="6" borderId="0" xfId="3" applyNumberFormat="1" applyFont="1" applyFill="1" applyAlignment="1">
      <alignment horizontal="left" vertical="center" indent="1"/>
    </xf>
    <xf numFmtId="164" fontId="41" fillId="5" borderId="0" xfId="3" applyNumberFormat="1" applyFont="1" applyFill="1"/>
    <xf numFmtId="164" fontId="42" fillId="5" borderId="0" xfId="3" applyNumberFormat="1" applyFont="1" applyFill="1" applyAlignment="1">
      <alignment horizontal="right"/>
    </xf>
    <xf numFmtId="2" fontId="38" fillId="11" borderId="0" xfId="3" applyNumberFormat="1" applyFont="1" applyFill="1"/>
    <xf numFmtId="2" fontId="21" fillId="11" borderId="0" xfId="3" applyNumberFormat="1" applyFont="1" applyFill="1"/>
    <xf numFmtId="164" fontId="38" fillId="11" borderId="0" xfId="3" applyNumberFormat="1" applyFont="1" applyFill="1"/>
    <xf numFmtId="164" fontId="8" fillId="11" borderId="0" xfId="3" applyNumberFormat="1" applyFill="1"/>
    <xf numFmtId="164" fontId="43" fillId="5" borderId="0" xfId="3" applyNumberFormat="1" applyFont="1" applyFill="1"/>
    <xf numFmtId="164" fontId="44" fillId="5" borderId="0" xfId="3" applyNumberFormat="1" applyFont="1" applyFill="1" applyAlignment="1">
      <alignment horizontal="right"/>
    </xf>
    <xf numFmtId="2" fontId="38" fillId="12" borderId="0" xfId="3" applyNumberFormat="1" applyFont="1" applyFill="1"/>
    <xf numFmtId="2" fontId="21" fillId="12" borderId="0" xfId="3" applyNumberFormat="1" applyFont="1" applyFill="1"/>
    <xf numFmtId="2" fontId="40" fillId="12" borderId="0" xfId="3" applyNumberFormat="1" applyFont="1" applyFill="1"/>
    <xf numFmtId="164" fontId="8" fillId="12" borderId="0" xfId="3" applyNumberFormat="1" applyFill="1"/>
    <xf numFmtId="164" fontId="45" fillId="5" borderId="0" xfId="3" applyNumberFormat="1" applyFont="1" applyFill="1" applyAlignment="1">
      <alignment horizontal="right"/>
    </xf>
    <xf numFmtId="2" fontId="46" fillId="7" borderId="0" xfId="3" applyNumberFormat="1" applyFont="1" applyFill="1"/>
    <xf numFmtId="2" fontId="47" fillId="7" borderId="0" xfId="3" applyNumberFormat="1" applyFont="1" applyFill="1"/>
    <xf numFmtId="2" fontId="48" fillId="7" borderId="0" xfId="3" applyNumberFormat="1" applyFont="1" applyFill="1"/>
    <xf numFmtId="164" fontId="46" fillId="7" borderId="0" xfId="3" applyNumberFormat="1" applyFont="1" applyFill="1"/>
    <xf numFmtId="164" fontId="34" fillId="7" borderId="0" xfId="3" applyNumberFormat="1" applyFont="1" applyFill="1" applyAlignment="1">
      <alignment horizontal="left" vertical="top" indent="3"/>
    </xf>
    <xf numFmtId="164" fontId="35" fillId="7" borderId="0" xfId="3" applyNumberFormat="1" applyFont="1" applyFill="1" applyAlignment="1">
      <alignment horizontal="right" vertical="top" indent="4"/>
    </xf>
    <xf numFmtId="0" fontId="49" fillId="2" borderId="0" xfId="0" applyFont="1" applyFill="1" applyAlignment="1">
      <alignment horizontal="left" indent="1"/>
    </xf>
    <xf numFmtId="164" fontId="8" fillId="2" borderId="0" xfId="3" applyNumberFormat="1" applyFill="1" applyAlignment="1">
      <alignment vertical="top"/>
    </xf>
    <xf numFmtId="164" fontId="8" fillId="2" borderId="0" xfId="3" applyNumberFormat="1" applyFill="1"/>
    <xf numFmtId="164" fontId="50" fillId="3" borderId="0" xfId="3" applyNumberFormat="1" applyFont="1" applyFill="1" applyAlignment="1">
      <alignment horizontal="left" vertical="center" indent="1"/>
    </xf>
    <xf numFmtId="164" fontId="50" fillId="3" borderId="0" xfId="3" applyNumberFormat="1" applyFont="1" applyFill="1" applyAlignment="1">
      <alignment vertical="center"/>
    </xf>
    <xf numFmtId="164" fontId="51" fillId="3" borderId="0" xfId="3" applyNumberFormat="1" applyFont="1" applyFill="1" applyAlignment="1">
      <alignment horizontal="right" vertical="center" indent="1"/>
    </xf>
    <xf numFmtId="1" fontId="52" fillId="5" borderId="0" xfId="3" applyNumberFormat="1" applyFont="1" applyFill="1" applyAlignment="1">
      <alignment horizontal="left" vertical="top"/>
    </xf>
    <xf numFmtId="164" fontId="53" fillId="5" borderId="0" xfId="3" applyNumberFormat="1" applyFont="1" applyFill="1"/>
    <xf numFmtId="1" fontId="8" fillId="13" borderId="0" xfId="3" applyNumberFormat="1" applyFill="1" applyAlignment="1">
      <alignment horizontal="center" vertical="center"/>
    </xf>
    <xf numFmtId="164" fontId="23" fillId="7" borderId="0" xfId="3" applyNumberFormat="1" applyFont="1" applyFill="1" applyAlignment="1">
      <alignment horizontal="left" vertical="top" wrapText="1"/>
    </xf>
    <xf numFmtId="164" fontId="55" fillId="6" borderId="3" xfId="3" applyNumberFormat="1" applyFont="1" applyFill="1" applyBorder="1" applyAlignment="1">
      <alignment horizontal="center" vertical="center"/>
    </xf>
    <xf numFmtId="164" fontId="53" fillId="6" borderId="4" xfId="3" applyNumberFormat="1" applyFont="1" applyFill="1" applyBorder="1" applyAlignment="1">
      <alignment horizontal="center" vertical="center"/>
    </xf>
    <xf numFmtId="1" fontId="8" fillId="9" borderId="0" xfId="3" applyNumberFormat="1" applyFill="1" applyAlignment="1">
      <alignment horizontal="center" vertical="center"/>
    </xf>
    <xf numFmtId="164" fontId="39" fillId="9" borderId="0" xfId="3" applyNumberFormat="1" applyFont="1" applyFill="1" applyAlignment="1">
      <alignment vertical="center"/>
    </xf>
    <xf numFmtId="164" fontId="11" fillId="5" borderId="0" xfId="3" applyNumberFormat="1" applyFont="1" applyFill="1"/>
    <xf numFmtId="164" fontId="56" fillId="6" borderId="0" xfId="3" applyNumberFormat="1" applyFont="1" applyFill="1" applyAlignment="1">
      <alignment horizontal="left" vertical="center"/>
    </xf>
    <xf numFmtId="164" fontId="57" fillId="6" borderId="0" xfId="3" applyNumberFormat="1" applyFont="1" applyFill="1" applyAlignment="1">
      <alignment horizontal="right" vertical="center" wrapText="1"/>
    </xf>
    <xf numFmtId="164" fontId="8" fillId="9" borderId="0" xfId="3" applyNumberFormat="1" applyFill="1" applyAlignment="1">
      <alignment horizontal="center" vertical="center"/>
    </xf>
    <xf numFmtId="164" fontId="12" fillId="6" borderId="0" xfId="3" applyNumberFormat="1" applyFont="1" applyFill="1" applyAlignment="1">
      <alignment horizontal="left" vertical="center"/>
    </xf>
    <xf numFmtId="164" fontId="12" fillId="6" borderId="0" xfId="3" applyNumberFormat="1" applyFont="1" applyFill="1" applyAlignment="1">
      <alignment horizontal="right" vertical="center" wrapText="1"/>
    </xf>
    <xf numFmtId="49" fontId="8" fillId="5" borderId="0" xfId="3" applyNumberFormat="1" applyFill="1"/>
    <xf numFmtId="164" fontId="57" fillId="6" borderId="0" xfId="3" applyNumberFormat="1" applyFont="1" applyFill="1" applyAlignment="1">
      <alignment horizontal="left" vertical="center" wrapText="1"/>
    </xf>
    <xf numFmtId="164" fontId="8" fillId="14" borderId="0" xfId="3" applyNumberFormat="1" applyFill="1"/>
    <xf numFmtId="164" fontId="53" fillId="6" borderId="0" xfId="3" applyNumberFormat="1" applyFont="1" applyFill="1" applyAlignment="1">
      <alignment horizontal="center" vertical="center"/>
    </xf>
    <xf numFmtId="164" fontId="53" fillId="6" borderId="0" xfId="3" applyNumberFormat="1" applyFont="1" applyFill="1" applyAlignment="1">
      <alignment horizontal="right" vertical="center"/>
    </xf>
    <xf numFmtId="164" fontId="12" fillId="6" borderId="0" xfId="3" applyNumberFormat="1" applyFont="1" applyFill="1" applyAlignment="1">
      <alignment horizontal="right" vertical="center"/>
    </xf>
    <xf numFmtId="164" fontId="57" fillId="6" borderId="0" xfId="3" applyNumberFormat="1" applyFont="1" applyFill="1" applyAlignment="1">
      <alignment horizontal="left" vertical="center"/>
    </xf>
    <xf numFmtId="164" fontId="53" fillId="6" borderId="0" xfId="3" applyNumberFormat="1" applyFont="1" applyFill="1" applyAlignment="1">
      <alignment horizontal="center" vertical="center"/>
    </xf>
    <xf numFmtId="164" fontId="53" fillId="6" borderId="0" xfId="3" applyNumberFormat="1" applyFont="1" applyFill="1" applyAlignment="1">
      <alignment vertical="top"/>
    </xf>
    <xf numFmtId="164" fontId="23" fillId="7" borderId="0" xfId="3" applyNumberFormat="1" applyFont="1" applyFill="1" applyAlignment="1">
      <alignment horizontal="left" vertical="center" wrapText="1"/>
    </xf>
    <xf numFmtId="0" fontId="23" fillId="6" borderId="0" xfId="3" quotePrefix="1" applyFont="1" applyFill="1" applyAlignment="1">
      <alignment horizontal="left" vertical="center" wrapText="1"/>
    </xf>
    <xf numFmtId="1" fontId="58" fillId="6" borderId="0" xfId="3" applyNumberFormat="1" applyFont="1" applyFill="1" applyAlignment="1">
      <alignment horizontal="left"/>
    </xf>
    <xf numFmtId="0" fontId="8" fillId="6" borderId="0" xfId="3" applyFill="1" applyAlignment="1">
      <alignment horizontal="center" vertical="center"/>
    </xf>
    <xf numFmtId="0" fontId="8" fillId="6" borderId="0" xfId="3" applyFill="1"/>
    <xf numFmtId="49" fontId="59" fillId="5" borderId="0" xfId="3" applyNumberFormat="1" applyFont="1" applyFill="1"/>
    <xf numFmtId="164" fontId="29" fillId="7" borderId="0" xfId="3" applyNumberFormat="1" applyFont="1" applyFill="1" applyAlignment="1">
      <alignment horizontal="left" wrapText="1"/>
    </xf>
    <xf numFmtId="0" fontId="49" fillId="2" borderId="0" xfId="0" applyFont="1" applyFill="1" applyAlignment="1">
      <alignment horizontal="left" indent="2"/>
    </xf>
    <xf numFmtId="164" fontId="60" fillId="7" borderId="0" xfId="2" applyNumberFormat="1" applyFont="1" applyFill="1" applyAlignment="1">
      <alignment horizontal="left" vertical="top" wrapText="1"/>
    </xf>
    <xf numFmtId="164" fontId="2" fillId="7" borderId="0" xfId="2" applyNumberFormat="1" applyFill="1" applyAlignment="1">
      <alignment horizontal="left" vertical="top" wrapText="1"/>
    </xf>
    <xf numFmtId="164" fontId="63" fillId="7" borderId="0" xfId="3" applyNumberFormat="1" applyFont="1" applyFill="1" applyAlignment="1">
      <alignment horizontal="left" vertical="top"/>
    </xf>
    <xf numFmtId="164" fontId="23" fillId="7" borderId="0" xfId="3" applyNumberFormat="1" applyFont="1" applyFill="1" applyAlignment="1">
      <alignment horizontal="left" vertical="top"/>
    </xf>
    <xf numFmtId="164" fontId="23" fillId="7" borderId="0" xfId="3" applyNumberFormat="1" applyFont="1" applyFill="1" applyAlignment="1">
      <alignment horizontal="left" wrapText="1"/>
    </xf>
    <xf numFmtId="164" fontId="23" fillId="7" borderId="0" xfId="3" applyNumberFormat="1" applyFont="1" applyFill="1" applyAlignment="1">
      <alignment horizontal="left"/>
    </xf>
    <xf numFmtId="0" fontId="23" fillId="6" borderId="0" xfId="3" applyFont="1" applyFill="1" applyAlignment="1">
      <alignment horizontal="left" vertical="center" wrapText="1"/>
    </xf>
    <xf numFmtId="164" fontId="29" fillId="7" borderId="0" xfId="3" applyNumberFormat="1" applyFont="1" applyFill="1" applyAlignment="1">
      <alignment horizontal="left" vertical="center" wrapText="1"/>
    </xf>
    <xf numFmtId="164" fontId="68" fillId="7" borderId="0" xfId="3" applyNumberFormat="1" applyFont="1" applyFill="1" applyAlignment="1">
      <alignment horizontal="left" wrapText="1"/>
    </xf>
    <xf numFmtId="164" fontId="23" fillId="7" borderId="0" xfId="3" applyNumberFormat="1" applyFont="1" applyFill="1" applyAlignment="1">
      <alignment wrapText="1"/>
    </xf>
    <xf numFmtId="164" fontId="63" fillId="7" borderId="0" xfId="3" applyNumberFormat="1" applyFont="1" applyFill="1" applyAlignment="1">
      <alignment horizontal="left"/>
    </xf>
    <xf numFmtId="164" fontId="23" fillId="7" borderId="0" xfId="3" applyNumberFormat="1" applyFont="1" applyFill="1" applyAlignment="1">
      <alignment vertical="top" wrapText="1"/>
    </xf>
    <xf numFmtId="0" fontId="23" fillId="6" borderId="0" xfId="3" quotePrefix="1" applyFont="1" applyFill="1" applyAlignment="1">
      <alignment horizontal="left" vertical="top" wrapText="1"/>
    </xf>
    <xf numFmtId="164" fontId="29" fillId="7" borderId="0" xfId="3" applyNumberFormat="1" applyFont="1" applyFill="1" applyAlignment="1">
      <alignment wrapText="1"/>
    </xf>
    <xf numFmtId="0" fontId="49" fillId="2" borderId="0" xfId="0" applyFont="1" applyFill="1" applyAlignment="1">
      <alignment horizontal="left"/>
    </xf>
    <xf numFmtId="164" fontId="29" fillId="7" borderId="0" xfId="3" applyNumberFormat="1" applyFont="1" applyFill="1" applyAlignment="1">
      <alignment vertical="top" wrapText="1"/>
    </xf>
    <xf numFmtId="164" fontId="63" fillId="7" borderId="0" xfId="3" applyNumberFormat="1" applyFont="1" applyFill="1" applyAlignment="1">
      <alignment horizontal="left" vertical="center"/>
    </xf>
    <xf numFmtId="164" fontId="29" fillId="7" borderId="0" xfId="3" applyNumberFormat="1" applyFont="1" applyFill="1" applyAlignment="1">
      <alignment horizontal="left" vertical="top"/>
    </xf>
    <xf numFmtId="164" fontId="70" fillId="5" borderId="0" xfId="3" applyNumberFormat="1" applyFont="1" applyFill="1"/>
    <xf numFmtId="164" fontId="60" fillId="7" borderId="0" xfId="2" applyNumberFormat="1" applyFont="1" applyFill="1" applyAlignment="1">
      <alignment horizontal="left" vertical="center" wrapText="1"/>
    </xf>
    <xf numFmtId="164" fontId="71" fillId="7" borderId="0" xfId="2" applyNumberFormat="1" applyFont="1" applyFill="1" applyAlignment="1">
      <alignment horizontal="left" vertical="center" wrapText="1"/>
    </xf>
    <xf numFmtId="164" fontId="8" fillId="4" borderId="0" xfId="3" applyNumberFormat="1" applyFill="1"/>
    <xf numFmtId="164" fontId="8" fillId="0" borderId="0" xfId="3" applyNumberFormat="1"/>
    <xf numFmtId="0" fontId="23" fillId="6" borderId="0" xfId="3" applyFont="1" applyFill="1" applyAlignment="1">
      <alignment horizontal="left" vertical="top" wrapText="1"/>
    </xf>
    <xf numFmtId="164" fontId="73" fillId="15" borderId="0" xfId="3" applyNumberFormat="1" applyFont="1" applyFill="1" applyAlignment="1">
      <alignment vertical="top"/>
    </xf>
    <xf numFmtId="164" fontId="29" fillId="15" borderId="0" xfId="3" applyNumberFormat="1" applyFont="1" applyFill="1" applyAlignment="1">
      <alignment vertical="top" wrapText="1"/>
    </xf>
    <xf numFmtId="164" fontId="73" fillId="7" borderId="0" xfId="3" applyNumberFormat="1" applyFont="1" applyFill="1" applyAlignment="1">
      <alignment vertical="top"/>
    </xf>
    <xf numFmtId="164" fontId="29" fillId="7" borderId="0" xfId="3" applyNumberFormat="1" applyFont="1" applyFill="1" applyAlignment="1">
      <alignment horizontal="left" vertical="top" wrapText="1" indent="1"/>
    </xf>
    <xf numFmtId="0" fontId="83" fillId="0" borderId="0" xfId="0" applyFont="1"/>
    <xf numFmtId="164" fontId="8" fillId="5" borderId="0" xfId="3" applyNumberFormat="1" applyFill="1" applyAlignment="1">
      <alignment horizontal="right"/>
    </xf>
    <xf numFmtId="164" fontId="29" fillId="7" borderId="0" xfId="3" quotePrefix="1" applyNumberFormat="1" applyFont="1" applyFill="1" applyAlignment="1">
      <alignment horizontal="left" vertical="top" wrapText="1"/>
    </xf>
    <xf numFmtId="164" fontId="84" fillId="5" borderId="0" xfId="3" applyNumberFormat="1" applyFont="1" applyFill="1"/>
    <xf numFmtId="164" fontId="85" fillId="5" borderId="0" xfId="3" applyNumberFormat="1" applyFont="1" applyFill="1" applyAlignment="1">
      <alignment horizontal="left" vertical="top" wrapText="1"/>
    </xf>
    <xf numFmtId="164" fontId="86" fillId="5" borderId="0" xfId="3" applyNumberFormat="1" applyFont="1" applyFill="1"/>
    <xf numFmtId="164" fontId="41" fillId="5" borderId="0" xfId="3" applyNumberFormat="1" applyFont="1" applyFill="1" applyAlignment="1">
      <alignment horizontal="left" vertical="top" wrapText="1"/>
    </xf>
    <xf numFmtId="164" fontId="30" fillId="7" borderId="0" xfId="3" applyNumberFormat="1" applyFont="1" applyFill="1" applyAlignment="1">
      <alignment vertical="top" wrapText="1"/>
    </xf>
    <xf numFmtId="2" fontId="8" fillId="5" borderId="0" xfId="3" applyNumberFormat="1" applyFill="1"/>
    <xf numFmtId="164" fontId="88" fillId="5" borderId="0" xfId="3" applyNumberFormat="1" applyFont="1" applyFill="1"/>
    <xf numFmtId="164" fontId="29" fillId="10" borderId="0" xfId="3" quotePrefix="1" applyNumberFormat="1" applyFont="1" applyFill="1" applyAlignment="1">
      <alignment horizontal="left" vertical="top" wrapText="1"/>
    </xf>
    <xf numFmtId="164" fontId="8" fillId="5" borderId="0" xfId="3" applyNumberFormat="1" applyFill="1" applyAlignment="1">
      <alignment horizontal="left"/>
    </xf>
    <xf numFmtId="2" fontId="8" fillId="5" borderId="0" xfId="3" applyNumberFormat="1" applyFill="1" applyAlignment="1">
      <alignment horizontal="left"/>
    </xf>
    <xf numFmtId="164" fontId="10" fillId="5" borderId="0" xfId="3" applyNumberFormat="1" applyFont="1" applyFill="1" applyAlignment="1">
      <alignment horizontal="right" indent="1"/>
    </xf>
    <xf numFmtId="2" fontId="8" fillId="7" borderId="0" xfId="3" applyNumberFormat="1" applyFill="1" applyAlignment="1">
      <alignment horizontal="left"/>
    </xf>
    <xf numFmtId="164" fontId="10" fillId="12" borderId="0" xfId="3" applyNumberFormat="1" applyFont="1" applyFill="1" applyAlignment="1">
      <alignment horizontal="center" vertical="center" wrapText="1"/>
    </xf>
    <xf numFmtId="164" fontId="10" fillId="11" borderId="0" xfId="3" applyNumberFormat="1" applyFont="1" applyFill="1" applyAlignment="1">
      <alignment horizontal="center" vertical="center" wrapText="1"/>
    </xf>
    <xf numFmtId="164" fontId="90" fillId="12" borderId="5" xfId="3" applyNumberFormat="1" applyFont="1" applyFill="1" applyBorder="1" applyAlignment="1">
      <alignment horizontal="center" vertical="top" wrapText="1"/>
    </xf>
    <xf numFmtId="164" fontId="90" fillId="11" borderId="6" xfId="3" applyNumberFormat="1" applyFont="1" applyFill="1" applyBorder="1" applyAlignment="1">
      <alignment horizontal="center" vertical="top" wrapText="1"/>
    </xf>
    <xf numFmtId="164" fontId="90" fillId="12" borderId="7" xfId="3" applyNumberFormat="1" applyFont="1" applyFill="1" applyBorder="1" applyAlignment="1">
      <alignment horizontal="center" vertical="top" wrapText="1"/>
    </xf>
    <xf numFmtId="164" fontId="90" fillId="11" borderId="8" xfId="3" applyNumberFormat="1" applyFont="1" applyFill="1" applyBorder="1" applyAlignment="1">
      <alignment horizontal="center" vertical="top" wrapText="1"/>
    </xf>
    <xf numFmtId="164" fontId="90" fillId="12" borderId="9" xfId="3" applyNumberFormat="1" applyFont="1" applyFill="1" applyBorder="1" applyAlignment="1">
      <alignment horizontal="center" vertical="top" wrapText="1"/>
    </xf>
    <xf numFmtId="164" fontId="90" fillId="11" borderId="10" xfId="3" applyNumberFormat="1" applyFont="1" applyFill="1" applyBorder="1" applyAlignment="1">
      <alignment horizontal="center" vertical="top" wrapText="1"/>
    </xf>
    <xf numFmtId="164" fontId="29" fillId="7" borderId="11" xfId="3" applyNumberFormat="1" applyFont="1" applyFill="1" applyBorder="1" applyAlignment="1">
      <alignment horizontal="center" vertical="center" wrapText="1"/>
    </xf>
    <xf numFmtId="164" fontId="29" fillId="7" borderId="0" xfId="3" applyNumberFormat="1" applyFont="1" applyFill="1" applyAlignment="1">
      <alignment horizontal="center" vertical="center" wrapText="1"/>
    </xf>
    <xf numFmtId="164" fontId="29" fillId="7" borderId="12" xfId="3" applyNumberFormat="1" applyFont="1" applyFill="1" applyBorder="1" applyAlignment="1">
      <alignment horizontal="right" vertical="center" wrapText="1" indent="1"/>
    </xf>
    <xf numFmtId="164" fontId="29" fillId="7" borderId="13" xfId="3" applyNumberFormat="1" applyFont="1" applyFill="1" applyBorder="1" applyAlignment="1">
      <alignment horizontal="left" vertical="center" wrapText="1" indent="1"/>
    </xf>
    <xf numFmtId="164" fontId="29" fillId="7" borderId="0" xfId="3" applyNumberFormat="1" applyFont="1" applyFill="1" applyAlignment="1">
      <alignment vertical="center" wrapText="1"/>
    </xf>
    <xf numFmtId="164" fontId="29" fillId="7" borderId="13" xfId="3" applyNumberFormat="1" applyFont="1" applyFill="1" applyBorder="1" applyAlignment="1">
      <alignment vertical="center" wrapText="1"/>
    </xf>
    <xf numFmtId="164" fontId="29" fillId="7" borderId="13" xfId="3" applyNumberFormat="1" applyFont="1" applyFill="1" applyBorder="1" applyAlignment="1">
      <alignment vertical="top"/>
    </xf>
    <xf numFmtId="164" fontId="93" fillId="2" borderId="0" xfId="3" applyNumberFormat="1" applyFont="1" applyFill="1" applyAlignment="1">
      <alignment horizontal="center" vertical="center" wrapText="1"/>
    </xf>
    <xf numFmtId="164" fontId="29" fillId="8" borderId="0" xfId="3" applyNumberFormat="1" applyFont="1" applyFill="1" applyAlignment="1">
      <alignment vertical="top"/>
    </xf>
    <xf numFmtId="164" fontId="23" fillId="8" borderId="0" xfId="3" applyNumberFormat="1" applyFont="1" applyFill="1" applyAlignment="1">
      <alignment horizontal="left" vertical="center" wrapText="1"/>
    </xf>
    <xf numFmtId="164" fontId="94" fillId="8" borderId="0" xfId="3" applyNumberFormat="1" applyFont="1" applyFill="1" applyAlignment="1">
      <alignment horizontal="left" vertical="top" indent="1"/>
    </xf>
    <xf numFmtId="164" fontId="8" fillId="16" borderId="0" xfId="3" applyNumberFormat="1" applyFill="1"/>
    <xf numFmtId="164" fontId="8" fillId="16" borderId="0" xfId="3" applyNumberFormat="1" applyFill="1" applyAlignment="1">
      <alignment vertical="top"/>
    </xf>
    <xf numFmtId="1" fontId="97" fillId="6" borderId="0" xfId="3" applyNumberFormat="1" applyFont="1" applyFill="1" applyAlignment="1">
      <alignment horizontal="left"/>
    </xf>
    <xf numFmtId="164" fontId="8" fillId="16" borderId="14" xfId="3" applyNumberFormat="1" applyFill="1" applyBorder="1"/>
    <xf numFmtId="164" fontId="8" fillId="5" borderId="0" xfId="3" applyNumberFormat="1" applyFill="1" applyAlignment="1">
      <alignment vertical="top"/>
    </xf>
    <xf numFmtId="164" fontId="8" fillId="5" borderId="0" xfId="3" applyNumberFormat="1" applyFill="1" applyAlignment="1">
      <alignment horizontal="center" vertical="center"/>
    </xf>
    <xf numFmtId="164" fontId="98" fillId="4" borderId="0" xfId="3" applyNumberFormat="1" applyFont="1" applyFill="1" applyAlignment="1">
      <alignment vertical="top"/>
    </xf>
    <xf numFmtId="164" fontId="8" fillId="4" borderId="0" xfId="3" applyNumberFormat="1" applyFill="1" applyAlignment="1">
      <alignment vertical="top"/>
    </xf>
    <xf numFmtId="164" fontId="8" fillId="4" borderId="0" xfId="3" applyNumberFormat="1" applyFill="1" applyAlignment="1">
      <alignment horizontal="center" vertical="center"/>
    </xf>
    <xf numFmtId="164" fontId="63" fillId="4" borderId="0" xfId="3" applyNumberFormat="1" applyFont="1" applyFill="1" applyAlignment="1">
      <alignment vertical="top"/>
    </xf>
    <xf numFmtId="164" fontId="99" fillId="4" borderId="0" xfId="3" applyNumberFormat="1" applyFont="1" applyFill="1" applyAlignment="1">
      <alignment vertical="top"/>
    </xf>
    <xf numFmtId="164" fontId="103" fillId="2" borderId="0" xfId="3" applyNumberFormat="1" applyFont="1" applyFill="1" applyAlignment="1">
      <alignment horizontal="right" vertical="top"/>
    </xf>
    <xf numFmtId="0" fontId="10" fillId="5" borderId="0" xfId="3" applyFont="1" applyFill="1"/>
    <xf numFmtId="0" fontId="22" fillId="5" borderId="0" xfId="3" applyFont="1" applyFill="1"/>
    <xf numFmtId="0" fontId="8" fillId="5" borderId="0" xfId="3" applyFill="1"/>
    <xf numFmtId="0" fontId="62" fillId="5" borderId="0" xfId="3" applyFont="1" applyFill="1"/>
    <xf numFmtId="0" fontId="8" fillId="4" borderId="0" xfId="3" applyFill="1"/>
  </cellXfs>
  <cellStyles count="4">
    <cellStyle name="Hyperlink" xfId="2" builtinId="8"/>
    <cellStyle name="Normal" xfId="0" builtinId="0"/>
    <cellStyle name="Normal 2" xfId="3" xr:uid="{6F6C46BA-1F31-486B-B4AA-D7C9CE3F3B1E}"/>
    <cellStyle name="Percent" xfId="1" builtinId="5"/>
  </cellStyles>
  <dxfs count="60">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6" Type="http://schemas.microsoft.com/office/2007/relationships/hdphoto" Target="../media/hdphoto2.wdp"/><Relationship Id="rId21" Type="http://schemas.openxmlformats.org/officeDocument/2006/relationships/image" Target="../media/image16.png"/><Relationship Id="rId42" Type="http://schemas.openxmlformats.org/officeDocument/2006/relationships/image" Target="../media/image33.png"/><Relationship Id="rId47" Type="http://schemas.openxmlformats.org/officeDocument/2006/relationships/image" Target="../media/image37.png"/><Relationship Id="rId63" Type="http://schemas.openxmlformats.org/officeDocument/2006/relationships/hyperlink" Target="#'4S'!E352:O383"/><Relationship Id="rId68" Type="http://schemas.openxmlformats.org/officeDocument/2006/relationships/hyperlink" Target="#'4S'!E512:O543"/><Relationship Id="rId84" Type="http://schemas.openxmlformats.org/officeDocument/2006/relationships/image" Target="../media/image49.png"/><Relationship Id="rId89" Type="http://schemas.openxmlformats.org/officeDocument/2006/relationships/image" Target="../media/image53.jpeg"/><Relationship Id="rId112" Type="http://schemas.openxmlformats.org/officeDocument/2006/relationships/image" Target="../media/image70.png"/><Relationship Id="rId2" Type="http://schemas.openxmlformats.org/officeDocument/2006/relationships/image" Target="../media/image2.png"/><Relationship Id="rId16" Type="http://schemas.openxmlformats.org/officeDocument/2006/relationships/image" Target="../media/image11.png"/><Relationship Id="rId29" Type="http://schemas.openxmlformats.org/officeDocument/2006/relationships/image" Target="../media/image21.png"/><Relationship Id="rId107" Type="http://schemas.openxmlformats.org/officeDocument/2006/relationships/image" Target="../media/image66.png"/><Relationship Id="rId11" Type="http://schemas.openxmlformats.org/officeDocument/2006/relationships/hyperlink" Target="#'4S'!A224:D255"/><Relationship Id="rId24" Type="http://schemas.microsoft.com/office/2007/relationships/hdphoto" Target="../media/hdphoto1.wdp"/><Relationship Id="rId32" Type="http://schemas.openxmlformats.org/officeDocument/2006/relationships/image" Target="../media/image23.png"/><Relationship Id="rId37" Type="http://schemas.openxmlformats.org/officeDocument/2006/relationships/image" Target="../media/image28.png"/><Relationship Id="rId40" Type="http://schemas.openxmlformats.org/officeDocument/2006/relationships/image" Target="../media/image31.png"/><Relationship Id="rId45" Type="http://schemas.openxmlformats.org/officeDocument/2006/relationships/image" Target="../media/image36.png"/><Relationship Id="rId53" Type="http://schemas.openxmlformats.org/officeDocument/2006/relationships/hyperlink" Target="#'4S'!E32:O63"/><Relationship Id="rId58" Type="http://schemas.openxmlformats.org/officeDocument/2006/relationships/hyperlink" Target="#'4S'!E192:O223"/><Relationship Id="rId66" Type="http://schemas.openxmlformats.org/officeDocument/2006/relationships/hyperlink" Target="#'4S'!E448:O479"/><Relationship Id="rId74" Type="http://schemas.microsoft.com/office/2007/relationships/hdphoto" Target="../media/hdphoto5.wdp"/><Relationship Id="rId79" Type="http://schemas.microsoft.com/office/2007/relationships/hdphoto" Target="../media/hdphoto7.wdp"/><Relationship Id="rId87" Type="http://schemas.openxmlformats.org/officeDocument/2006/relationships/image" Target="../media/image52.png"/><Relationship Id="rId102" Type="http://schemas.openxmlformats.org/officeDocument/2006/relationships/image" Target="../media/image62.png"/><Relationship Id="rId110" Type="http://schemas.openxmlformats.org/officeDocument/2006/relationships/image" Target="../media/image68.png"/><Relationship Id="rId5" Type="http://schemas.openxmlformats.org/officeDocument/2006/relationships/image" Target="../media/image5.png"/><Relationship Id="rId61" Type="http://schemas.openxmlformats.org/officeDocument/2006/relationships/hyperlink" Target="#'4S'!E288:O319"/><Relationship Id="rId82" Type="http://schemas.openxmlformats.org/officeDocument/2006/relationships/image" Target="../media/image47.png"/><Relationship Id="rId90" Type="http://schemas.openxmlformats.org/officeDocument/2006/relationships/hyperlink" Target="https://instructure-uploads.s3.amazonaws.com/account_90000000103592/attachments/40155733/115erik-erikson-stages-of-development.png?response-content-disposition=attachment%3B%20filename%3D%22115erik-erikson-stages-of-development.png%22%3B%20filename%2A%3DUTF-8%27%27115erik%252Derikson%252Dstages%252Dof%252Ddevelopment.png&amp;X-Amz-Algorithm=AWS4-HMAC-SHA256&amp;X-Amz-Credential=AKIAJDW777BLV26JM2MQ%2F20200104%2Fus-east-1%2Fs3%2Faws4_request&amp;X-Amz-Date=20200104T073519Z&amp;X-Amz-Expires=86400&amp;X-Amz-SignedHeaders=host&amp;X-Amz-Signature=13bd202c2c8f7904499536ec7aeaaf05f20be2ad907d51c93b2cb43fca7704cd" TargetMode="External"/><Relationship Id="rId95" Type="http://schemas.openxmlformats.org/officeDocument/2006/relationships/image" Target="../media/image56.jpeg"/><Relationship Id="rId19" Type="http://schemas.openxmlformats.org/officeDocument/2006/relationships/image" Target="../media/image14.png"/><Relationship Id="rId14" Type="http://schemas.openxmlformats.org/officeDocument/2006/relationships/image" Target="../media/image9.png"/><Relationship Id="rId22" Type="http://schemas.openxmlformats.org/officeDocument/2006/relationships/image" Target="../media/image17.png"/><Relationship Id="rId27" Type="http://schemas.openxmlformats.org/officeDocument/2006/relationships/image" Target="../media/image20.png"/><Relationship Id="rId30" Type="http://schemas.microsoft.com/office/2007/relationships/hdphoto" Target="../media/hdphoto4.wdp"/><Relationship Id="rId35" Type="http://schemas.openxmlformats.org/officeDocument/2006/relationships/image" Target="../media/image26.png"/><Relationship Id="rId43" Type="http://schemas.openxmlformats.org/officeDocument/2006/relationships/image" Target="../media/image34.png"/><Relationship Id="rId48" Type="http://schemas.openxmlformats.org/officeDocument/2006/relationships/hyperlink" Target="mailto:valuerelating@gmail.com?subject=STTP%204Seasons%20support%20request" TargetMode="External"/><Relationship Id="rId56" Type="http://schemas.openxmlformats.org/officeDocument/2006/relationships/hyperlink" Target="#'4S'!E128:O159"/><Relationship Id="rId64" Type="http://schemas.openxmlformats.org/officeDocument/2006/relationships/hyperlink" Target="#'4S'!E384:O415"/><Relationship Id="rId69" Type="http://schemas.openxmlformats.org/officeDocument/2006/relationships/hyperlink" Target="#'4S'!E544:O575"/><Relationship Id="rId77" Type="http://schemas.microsoft.com/office/2007/relationships/hdphoto" Target="../media/hdphoto6.wdp"/><Relationship Id="rId100" Type="http://schemas.openxmlformats.org/officeDocument/2006/relationships/hyperlink" Target="https://www.facebook.com/valuerelating" TargetMode="External"/><Relationship Id="rId105" Type="http://schemas.openxmlformats.org/officeDocument/2006/relationships/image" Target="../media/image64.png"/><Relationship Id="rId113" Type="http://schemas.openxmlformats.org/officeDocument/2006/relationships/image" Target="../media/image71.png"/><Relationship Id="rId8" Type="http://schemas.openxmlformats.org/officeDocument/2006/relationships/hyperlink" Target="#'4S'!A110:D127"/><Relationship Id="rId51" Type="http://schemas.openxmlformats.org/officeDocument/2006/relationships/image" Target="../media/image40.jpeg"/><Relationship Id="rId72" Type="http://schemas.openxmlformats.org/officeDocument/2006/relationships/hyperlink" Target="#'4S'!E640:O671"/><Relationship Id="rId80" Type="http://schemas.openxmlformats.org/officeDocument/2006/relationships/image" Target="../media/image46.png"/><Relationship Id="rId85" Type="http://schemas.openxmlformats.org/officeDocument/2006/relationships/image" Target="../media/image50.png"/><Relationship Id="rId93" Type="http://schemas.openxmlformats.org/officeDocument/2006/relationships/image" Target="../media/image55.jpeg"/><Relationship Id="rId98" Type="http://schemas.openxmlformats.org/officeDocument/2006/relationships/image" Target="../media/image59.png"/><Relationship Id="rId3" Type="http://schemas.openxmlformats.org/officeDocument/2006/relationships/image" Target="../media/image3.png"/><Relationship Id="rId12" Type="http://schemas.openxmlformats.org/officeDocument/2006/relationships/hyperlink" Target="#'4S'!A256:D287"/><Relationship Id="rId17" Type="http://schemas.openxmlformats.org/officeDocument/2006/relationships/image" Target="../media/image12.png"/><Relationship Id="rId25" Type="http://schemas.openxmlformats.org/officeDocument/2006/relationships/image" Target="../media/image19.png"/><Relationship Id="rId33" Type="http://schemas.openxmlformats.org/officeDocument/2006/relationships/image" Target="../media/image24.png"/><Relationship Id="rId38" Type="http://schemas.openxmlformats.org/officeDocument/2006/relationships/image" Target="../media/image29.png"/><Relationship Id="rId46" Type="http://schemas.openxmlformats.org/officeDocument/2006/relationships/hyperlink" Target="#'4S'!E1:O1"/><Relationship Id="rId59" Type="http://schemas.openxmlformats.org/officeDocument/2006/relationships/hyperlink" Target="#'4S'!E224:O255"/><Relationship Id="rId67" Type="http://schemas.openxmlformats.org/officeDocument/2006/relationships/hyperlink" Target="#'4S'!E480:O511"/><Relationship Id="rId103" Type="http://schemas.openxmlformats.org/officeDocument/2006/relationships/image" Target="../media/image63.jpg"/><Relationship Id="rId108" Type="http://schemas.openxmlformats.org/officeDocument/2006/relationships/hyperlink" Target="https://www.valuerelating.com" TargetMode="External"/><Relationship Id="rId20" Type="http://schemas.openxmlformats.org/officeDocument/2006/relationships/image" Target="../media/image15.png"/><Relationship Id="rId41" Type="http://schemas.openxmlformats.org/officeDocument/2006/relationships/image" Target="../media/image32.png"/><Relationship Id="rId54" Type="http://schemas.openxmlformats.org/officeDocument/2006/relationships/hyperlink" Target="#'4S'!E64:O95"/><Relationship Id="rId62" Type="http://schemas.openxmlformats.org/officeDocument/2006/relationships/hyperlink" Target="#'4S'!E351:O390"/><Relationship Id="rId70" Type="http://schemas.openxmlformats.org/officeDocument/2006/relationships/hyperlink" Target="#'4S'!E576:O607"/><Relationship Id="rId75" Type="http://schemas.openxmlformats.org/officeDocument/2006/relationships/image" Target="../media/image43.png"/><Relationship Id="rId83" Type="http://schemas.openxmlformats.org/officeDocument/2006/relationships/image" Target="../media/image48.png"/><Relationship Id="rId88" Type="http://schemas.openxmlformats.org/officeDocument/2006/relationships/hyperlink" Target="https://www.google.com/url?sa=i&amp;url=https%3A%2F%2Fmedium.com%2F%40conquer.from.within%2Fmy-thoughts-on-erik-eriksons-stages-of-psychosocial-development-39b56bb471ff&amp;psig=AOvVaw11FUr_LSFwud6rxuztw_h4&amp;ust=1578204298959000&amp;source=images&amp;cd=vfe&amp;ved=0CAIQjRxqFwoTCKiVjbGj6eYCFQAAAAAdAAAAABAJ" TargetMode="External"/><Relationship Id="rId91" Type="http://schemas.openxmlformats.org/officeDocument/2006/relationships/image" Target="../media/image54.png"/><Relationship Id="rId96" Type="http://schemas.openxmlformats.org/officeDocument/2006/relationships/image" Target="../media/image57.png"/><Relationship Id="rId111" Type="http://schemas.openxmlformats.org/officeDocument/2006/relationships/image" Target="../media/image69.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0.png"/><Relationship Id="rId23" Type="http://schemas.openxmlformats.org/officeDocument/2006/relationships/image" Target="../media/image18.png"/><Relationship Id="rId28" Type="http://schemas.microsoft.com/office/2007/relationships/hdphoto" Target="../media/hdphoto3.wdp"/><Relationship Id="rId36" Type="http://schemas.openxmlformats.org/officeDocument/2006/relationships/image" Target="../media/image27.png"/><Relationship Id="rId49" Type="http://schemas.openxmlformats.org/officeDocument/2006/relationships/image" Target="../media/image38.png"/><Relationship Id="rId57" Type="http://schemas.openxmlformats.org/officeDocument/2006/relationships/hyperlink" Target="#'4S'!E160:O191"/><Relationship Id="rId106" Type="http://schemas.openxmlformats.org/officeDocument/2006/relationships/image" Target="../media/image65.png"/><Relationship Id="rId10" Type="http://schemas.openxmlformats.org/officeDocument/2006/relationships/hyperlink" Target="#'4S'!A192:D223"/><Relationship Id="rId31" Type="http://schemas.openxmlformats.org/officeDocument/2006/relationships/image" Target="../media/image22.png"/><Relationship Id="rId44" Type="http://schemas.openxmlformats.org/officeDocument/2006/relationships/image" Target="../media/image35.png"/><Relationship Id="rId52" Type="http://schemas.openxmlformats.org/officeDocument/2006/relationships/image" Target="../media/image41.png"/><Relationship Id="rId60" Type="http://schemas.openxmlformats.org/officeDocument/2006/relationships/hyperlink" Target="#'4S'!E256:O287"/><Relationship Id="rId65" Type="http://schemas.openxmlformats.org/officeDocument/2006/relationships/hyperlink" Target="#'4S'!E416:O447"/><Relationship Id="rId73" Type="http://schemas.openxmlformats.org/officeDocument/2006/relationships/image" Target="../media/image42.png"/><Relationship Id="rId78" Type="http://schemas.openxmlformats.org/officeDocument/2006/relationships/image" Target="../media/image45.png"/><Relationship Id="rId81" Type="http://schemas.microsoft.com/office/2007/relationships/hdphoto" Target="../media/hdphoto8.wdp"/><Relationship Id="rId86" Type="http://schemas.openxmlformats.org/officeDocument/2006/relationships/image" Target="../media/image51.png"/><Relationship Id="rId94" Type="http://schemas.openxmlformats.org/officeDocument/2006/relationships/hyperlink" Target="https://www.google.com/url?sa=i&amp;url=https%3A%2F%2Fwww.pinterest.at%2Fpin%2F82824080623850037%2F&amp;psig=AOvVaw11FUr_LSFwud6rxuztw_h4&amp;ust=1578204298959000&amp;source=images&amp;cd=vfe&amp;ved=0CAIQjRxqFwoTCKiVjbGj6eYCFQAAAAAdAAAAABBG" TargetMode="External"/><Relationship Id="rId99" Type="http://schemas.openxmlformats.org/officeDocument/2006/relationships/image" Target="../media/image60.png"/><Relationship Id="rId101" Type="http://schemas.openxmlformats.org/officeDocument/2006/relationships/image" Target="../media/image61.png"/><Relationship Id="rId4" Type="http://schemas.openxmlformats.org/officeDocument/2006/relationships/image" Target="../media/image4.png"/><Relationship Id="rId9" Type="http://schemas.openxmlformats.org/officeDocument/2006/relationships/hyperlink" Target="#'4S'!A160:D191"/><Relationship Id="rId13" Type="http://schemas.openxmlformats.org/officeDocument/2006/relationships/image" Target="../media/image8.png"/><Relationship Id="rId18" Type="http://schemas.openxmlformats.org/officeDocument/2006/relationships/image" Target="../media/image13.png"/><Relationship Id="rId39" Type="http://schemas.openxmlformats.org/officeDocument/2006/relationships/image" Target="../media/image30.png"/><Relationship Id="rId109" Type="http://schemas.openxmlformats.org/officeDocument/2006/relationships/image" Target="../media/image67.png"/><Relationship Id="rId34" Type="http://schemas.openxmlformats.org/officeDocument/2006/relationships/image" Target="../media/image25.png"/><Relationship Id="rId50" Type="http://schemas.openxmlformats.org/officeDocument/2006/relationships/image" Target="../media/image39.png"/><Relationship Id="rId55" Type="http://schemas.openxmlformats.org/officeDocument/2006/relationships/hyperlink" Target="#'4S'!E96:O127"/><Relationship Id="rId76" Type="http://schemas.openxmlformats.org/officeDocument/2006/relationships/image" Target="../media/image44.png"/><Relationship Id="rId97" Type="http://schemas.openxmlformats.org/officeDocument/2006/relationships/image" Target="../media/image58.png"/><Relationship Id="rId104" Type="http://schemas.openxmlformats.org/officeDocument/2006/relationships/hyperlink" Target="https://en.wikipedia.org/wiki/Carol_Gilligan" TargetMode="External"/><Relationship Id="rId7" Type="http://schemas.openxmlformats.org/officeDocument/2006/relationships/image" Target="../media/image7.png"/><Relationship Id="rId71" Type="http://schemas.openxmlformats.org/officeDocument/2006/relationships/hyperlink" Target="#'4S'!E608:O639"/><Relationship Id="rId92" Type="http://schemas.openxmlformats.org/officeDocument/2006/relationships/hyperlink" Target="https://i1.wp.com/braungardt.trialectics.com/wp-content/uploads/2014/12/psychosocial-stages.jpg?fit=923%2C472" TargetMode="External"/></Relationships>
</file>

<file path=xl/drawings/drawing1.xml><?xml version="1.0" encoding="utf-8"?>
<xdr:wsDr xmlns:xdr="http://schemas.openxmlformats.org/drawingml/2006/spreadsheetDrawing" xmlns:a="http://schemas.openxmlformats.org/drawingml/2006/main">
  <xdr:twoCellAnchor editAs="oneCell">
    <xdr:from>
      <xdr:col>7</xdr:col>
      <xdr:colOff>162560</xdr:colOff>
      <xdr:row>36</xdr:row>
      <xdr:rowOff>71120</xdr:rowOff>
    </xdr:from>
    <xdr:to>
      <xdr:col>11</xdr:col>
      <xdr:colOff>421132</xdr:colOff>
      <xdr:row>50</xdr:row>
      <xdr:rowOff>139192</xdr:rowOff>
    </xdr:to>
    <xdr:pic>
      <xdr:nvPicPr>
        <xdr:cNvPr id="2" name="4-seasons-cycle" hidden="1">
          <a:extLst>
            <a:ext uri="{FF2B5EF4-FFF2-40B4-BE49-F238E27FC236}">
              <a16:creationId xmlns:a16="http://schemas.microsoft.com/office/drawing/2014/main" id="{26B5A71D-5185-4AD1-95F6-53F46DA21BE7}"/>
            </a:ext>
          </a:extLst>
        </xdr:cNvPr>
        <xdr:cNvPicPr>
          <a:picLocks noChangeAspect="1"/>
        </xdr:cNvPicPr>
      </xdr:nvPicPr>
      <xdr:blipFill>
        <a:blip xmlns:r="http://schemas.openxmlformats.org/officeDocument/2006/relationships" r:embed="rId1"/>
        <a:stretch>
          <a:fillRect/>
        </a:stretch>
      </xdr:blipFill>
      <xdr:spPr>
        <a:xfrm>
          <a:off x="7401560" y="9329420"/>
          <a:ext cx="2796032" cy="2735072"/>
        </a:xfrm>
        <a:prstGeom prst="rect">
          <a:avLst/>
        </a:prstGeom>
      </xdr:spPr>
    </xdr:pic>
    <xdr:clientData/>
  </xdr:twoCellAnchor>
  <xdr:twoCellAnchor editAs="oneCell">
    <xdr:from>
      <xdr:col>7</xdr:col>
      <xdr:colOff>162560</xdr:colOff>
      <xdr:row>67</xdr:row>
      <xdr:rowOff>81280</xdr:rowOff>
    </xdr:from>
    <xdr:to>
      <xdr:col>11</xdr:col>
      <xdr:colOff>421132</xdr:colOff>
      <xdr:row>81</xdr:row>
      <xdr:rowOff>149352</xdr:rowOff>
    </xdr:to>
    <xdr:pic>
      <xdr:nvPicPr>
        <xdr:cNvPr id="3" name="4-seasons-cycle" hidden="1">
          <a:extLst>
            <a:ext uri="{FF2B5EF4-FFF2-40B4-BE49-F238E27FC236}">
              <a16:creationId xmlns:a16="http://schemas.microsoft.com/office/drawing/2014/main" id="{89A3CE6C-791B-40D9-8CC0-500E2D9FD0C7}"/>
            </a:ext>
          </a:extLst>
        </xdr:cNvPr>
        <xdr:cNvPicPr>
          <a:picLocks noChangeAspect="1"/>
        </xdr:cNvPicPr>
      </xdr:nvPicPr>
      <xdr:blipFill>
        <a:blip xmlns:r="http://schemas.openxmlformats.org/officeDocument/2006/relationships" r:embed="rId1"/>
        <a:stretch>
          <a:fillRect/>
        </a:stretch>
      </xdr:blipFill>
      <xdr:spPr>
        <a:xfrm>
          <a:off x="7401560" y="17051020"/>
          <a:ext cx="2796032" cy="2735072"/>
        </a:xfrm>
        <a:prstGeom prst="rect">
          <a:avLst/>
        </a:prstGeom>
      </xdr:spPr>
    </xdr:pic>
    <xdr:clientData/>
  </xdr:twoCellAnchor>
  <xdr:twoCellAnchor editAs="oneCell">
    <xdr:from>
      <xdr:col>7</xdr:col>
      <xdr:colOff>220980</xdr:colOff>
      <xdr:row>37</xdr:row>
      <xdr:rowOff>71120</xdr:rowOff>
    </xdr:from>
    <xdr:to>
      <xdr:col>11</xdr:col>
      <xdr:colOff>497840</xdr:colOff>
      <xdr:row>51</xdr:row>
      <xdr:rowOff>157480</xdr:rowOff>
    </xdr:to>
    <xdr:pic>
      <xdr:nvPicPr>
        <xdr:cNvPr id="4" name="My4SeasonsCycle01" hidden="1">
          <a:extLst>
            <a:ext uri="{FF2B5EF4-FFF2-40B4-BE49-F238E27FC236}">
              <a16:creationId xmlns:a16="http://schemas.microsoft.com/office/drawing/2014/main" id="{AB67673A-E866-492D-8A31-E2A93CFC5FA1}"/>
            </a:ext>
          </a:extLst>
        </xdr:cNvPr>
        <xdr:cNvPicPr>
          <a:picLocks noChangeAspect="1"/>
        </xdr:cNvPicPr>
      </xdr:nvPicPr>
      <xdr:blipFill>
        <a:blip xmlns:r="http://schemas.openxmlformats.org/officeDocument/2006/relationships" r:embed="rId2"/>
        <a:stretch>
          <a:fillRect/>
        </a:stretch>
      </xdr:blipFill>
      <xdr:spPr>
        <a:xfrm>
          <a:off x="7459980" y="9519920"/>
          <a:ext cx="2814320" cy="2753360"/>
        </a:xfrm>
        <a:prstGeom prst="rect">
          <a:avLst/>
        </a:prstGeom>
      </xdr:spPr>
    </xdr:pic>
    <xdr:clientData/>
  </xdr:twoCellAnchor>
  <xdr:twoCellAnchor editAs="oneCell">
    <xdr:from>
      <xdr:col>7</xdr:col>
      <xdr:colOff>259080</xdr:colOff>
      <xdr:row>69</xdr:row>
      <xdr:rowOff>43180</xdr:rowOff>
    </xdr:from>
    <xdr:to>
      <xdr:col>11</xdr:col>
      <xdr:colOff>535940</xdr:colOff>
      <xdr:row>83</xdr:row>
      <xdr:rowOff>129540</xdr:rowOff>
    </xdr:to>
    <xdr:pic>
      <xdr:nvPicPr>
        <xdr:cNvPr id="5" name="My4SeasonsCycle02" hidden="1">
          <a:extLst>
            <a:ext uri="{FF2B5EF4-FFF2-40B4-BE49-F238E27FC236}">
              <a16:creationId xmlns:a16="http://schemas.microsoft.com/office/drawing/2014/main" id="{1AC19D4C-50CE-4851-94D7-F4196B1063EC}"/>
            </a:ext>
          </a:extLst>
        </xdr:cNvPr>
        <xdr:cNvPicPr>
          <a:picLocks noChangeAspect="1"/>
        </xdr:cNvPicPr>
      </xdr:nvPicPr>
      <xdr:blipFill>
        <a:blip xmlns:r="http://schemas.openxmlformats.org/officeDocument/2006/relationships" r:embed="rId2"/>
        <a:stretch>
          <a:fillRect/>
        </a:stretch>
      </xdr:blipFill>
      <xdr:spPr>
        <a:xfrm>
          <a:off x="7498080" y="17393920"/>
          <a:ext cx="2814320" cy="2753360"/>
        </a:xfrm>
        <a:prstGeom prst="rect">
          <a:avLst/>
        </a:prstGeom>
      </xdr:spPr>
    </xdr:pic>
    <xdr:clientData/>
  </xdr:twoCellAnchor>
  <xdr:twoCellAnchor editAs="oneCell">
    <xdr:from>
      <xdr:col>7</xdr:col>
      <xdr:colOff>312420</xdr:colOff>
      <xdr:row>101</xdr:row>
      <xdr:rowOff>60960</xdr:rowOff>
    </xdr:from>
    <xdr:to>
      <xdr:col>11</xdr:col>
      <xdr:colOff>589280</xdr:colOff>
      <xdr:row>115</xdr:row>
      <xdr:rowOff>147320</xdr:rowOff>
    </xdr:to>
    <xdr:pic>
      <xdr:nvPicPr>
        <xdr:cNvPr id="6" name="My4SeasonsCycle03" hidden="1">
          <a:extLst>
            <a:ext uri="{FF2B5EF4-FFF2-40B4-BE49-F238E27FC236}">
              <a16:creationId xmlns:a16="http://schemas.microsoft.com/office/drawing/2014/main" id="{8A8E263C-459A-43E3-A078-BE5EC1F88C6B}"/>
            </a:ext>
          </a:extLst>
        </xdr:cNvPr>
        <xdr:cNvPicPr>
          <a:picLocks noChangeAspect="1"/>
        </xdr:cNvPicPr>
      </xdr:nvPicPr>
      <xdr:blipFill>
        <a:blip xmlns:r="http://schemas.openxmlformats.org/officeDocument/2006/relationships" r:embed="rId2"/>
        <a:stretch>
          <a:fillRect/>
        </a:stretch>
      </xdr:blipFill>
      <xdr:spPr>
        <a:xfrm>
          <a:off x="7551420" y="25412700"/>
          <a:ext cx="2814320" cy="2753360"/>
        </a:xfrm>
        <a:prstGeom prst="rect">
          <a:avLst/>
        </a:prstGeom>
      </xdr:spPr>
    </xdr:pic>
    <xdr:clientData/>
  </xdr:twoCellAnchor>
  <xdr:oneCellAnchor>
    <xdr:from>
      <xdr:col>7</xdr:col>
      <xdr:colOff>160020</xdr:colOff>
      <xdr:row>164</xdr:row>
      <xdr:rowOff>129540</xdr:rowOff>
    </xdr:from>
    <xdr:ext cx="2834640" cy="2834640"/>
    <xdr:pic>
      <xdr:nvPicPr>
        <xdr:cNvPr id="7" name="My4SeasonsCycle04" hidden="1">
          <a:extLst>
            <a:ext uri="{FF2B5EF4-FFF2-40B4-BE49-F238E27FC236}">
              <a16:creationId xmlns:a16="http://schemas.microsoft.com/office/drawing/2014/main" id="{D20B9D6B-A647-4C57-A659-0766794C9355}"/>
            </a:ext>
          </a:extLst>
        </xdr:cNvPr>
        <xdr:cNvPicPr>
          <a:picLocks noChangeAspect="1"/>
        </xdr:cNvPicPr>
      </xdr:nvPicPr>
      <xdr:blipFill>
        <a:blip xmlns:r="http://schemas.openxmlformats.org/officeDocument/2006/relationships" r:embed="rId2"/>
        <a:stretch>
          <a:fillRect/>
        </a:stretch>
      </xdr:blipFill>
      <xdr:spPr>
        <a:xfrm>
          <a:off x="7399020" y="41292780"/>
          <a:ext cx="2834640" cy="2834640"/>
        </a:xfrm>
        <a:prstGeom prst="rect">
          <a:avLst/>
        </a:prstGeom>
      </xdr:spPr>
    </xdr:pic>
    <xdr:clientData/>
  </xdr:oneCellAnchor>
  <xdr:oneCellAnchor>
    <xdr:from>
      <xdr:col>7</xdr:col>
      <xdr:colOff>243840</xdr:colOff>
      <xdr:row>133</xdr:row>
      <xdr:rowOff>7620</xdr:rowOff>
    </xdr:from>
    <xdr:ext cx="2834640" cy="2834640"/>
    <xdr:pic>
      <xdr:nvPicPr>
        <xdr:cNvPr id="8" name="My4SeasonsCycle" hidden="1">
          <a:extLst>
            <a:ext uri="{FF2B5EF4-FFF2-40B4-BE49-F238E27FC236}">
              <a16:creationId xmlns:a16="http://schemas.microsoft.com/office/drawing/2014/main" id="{C677A954-8498-470B-AD81-43BD033732BA}"/>
            </a:ext>
          </a:extLst>
        </xdr:cNvPr>
        <xdr:cNvPicPr>
          <a:picLocks noChangeAspect="1"/>
        </xdr:cNvPicPr>
      </xdr:nvPicPr>
      <xdr:blipFill>
        <a:blip xmlns:r="http://schemas.openxmlformats.org/officeDocument/2006/relationships" r:embed="rId2"/>
        <a:stretch>
          <a:fillRect/>
        </a:stretch>
      </xdr:blipFill>
      <xdr:spPr>
        <a:xfrm>
          <a:off x="7482840" y="33360360"/>
          <a:ext cx="2834640" cy="2834640"/>
        </a:xfrm>
        <a:prstGeom prst="rect">
          <a:avLst/>
        </a:prstGeom>
      </xdr:spPr>
    </xdr:pic>
    <xdr:clientData/>
  </xdr:oneCellAnchor>
  <xdr:oneCellAnchor>
    <xdr:from>
      <xdr:col>7</xdr:col>
      <xdr:colOff>281940</xdr:colOff>
      <xdr:row>196</xdr:row>
      <xdr:rowOff>152400</xdr:rowOff>
    </xdr:from>
    <xdr:ext cx="2834640" cy="2834640"/>
    <xdr:pic>
      <xdr:nvPicPr>
        <xdr:cNvPr id="9" name="My4SeasonsCycle" hidden="1">
          <a:extLst>
            <a:ext uri="{FF2B5EF4-FFF2-40B4-BE49-F238E27FC236}">
              <a16:creationId xmlns:a16="http://schemas.microsoft.com/office/drawing/2014/main" id="{69B61FDF-04CF-47B9-8487-4BA674D4C122}"/>
            </a:ext>
          </a:extLst>
        </xdr:cNvPr>
        <xdr:cNvPicPr>
          <a:picLocks noChangeAspect="1"/>
        </xdr:cNvPicPr>
      </xdr:nvPicPr>
      <xdr:blipFill>
        <a:blip xmlns:r="http://schemas.openxmlformats.org/officeDocument/2006/relationships" r:embed="rId2"/>
        <a:stretch>
          <a:fillRect/>
        </a:stretch>
      </xdr:blipFill>
      <xdr:spPr>
        <a:xfrm>
          <a:off x="7520940" y="49316640"/>
          <a:ext cx="2834640" cy="2834640"/>
        </a:xfrm>
        <a:prstGeom prst="rect">
          <a:avLst/>
        </a:prstGeom>
      </xdr:spPr>
    </xdr:pic>
    <xdr:clientData/>
  </xdr:oneCellAnchor>
  <xdr:oneCellAnchor>
    <xdr:from>
      <xdr:col>7</xdr:col>
      <xdr:colOff>320040</xdr:colOff>
      <xdr:row>228</xdr:row>
      <xdr:rowOff>175260</xdr:rowOff>
    </xdr:from>
    <xdr:ext cx="2834640" cy="2834640"/>
    <xdr:pic>
      <xdr:nvPicPr>
        <xdr:cNvPr id="10" name="My4SeasonsCycle" hidden="1">
          <a:extLst>
            <a:ext uri="{FF2B5EF4-FFF2-40B4-BE49-F238E27FC236}">
              <a16:creationId xmlns:a16="http://schemas.microsoft.com/office/drawing/2014/main" id="{4556DB9C-84B9-4259-B39E-B184943442F6}"/>
            </a:ext>
          </a:extLst>
        </xdr:cNvPr>
        <xdr:cNvPicPr>
          <a:picLocks noChangeAspect="1"/>
        </xdr:cNvPicPr>
      </xdr:nvPicPr>
      <xdr:blipFill>
        <a:blip xmlns:r="http://schemas.openxmlformats.org/officeDocument/2006/relationships" r:embed="rId2"/>
        <a:stretch>
          <a:fillRect/>
        </a:stretch>
      </xdr:blipFill>
      <xdr:spPr>
        <a:xfrm>
          <a:off x="7559040" y="57340500"/>
          <a:ext cx="2834640" cy="2834640"/>
        </a:xfrm>
        <a:prstGeom prst="rect">
          <a:avLst/>
        </a:prstGeom>
      </xdr:spPr>
    </xdr:pic>
    <xdr:clientData/>
  </xdr:oneCellAnchor>
  <xdr:oneCellAnchor>
    <xdr:from>
      <xdr:col>7</xdr:col>
      <xdr:colOff>251460</xdr:colOff>
      <xdr:row>260</xdr:row>
      <xdr:rowOff>167640</xdr:rowOff>
    </xdr:from>
    <xdr:ext cx="2834640" cy="2834640"/>
    <xdr:pic>
      <xdr:nvPicPr>
        <xdr:cNvPr id="11" name="My4SeasonsCycle" hidden="1">
          <a:extLst>
            <a:ext uri="{FF2B5EF4-FFF2-40B4-BE49-F238E27FC236}">
              <a16:creationId xmlns:a16="http://schemas.microsoft.com/office/drawing/2014/main" id="{5C5AA51C-7DF5-419E-A1F1-081D22B857DE}"/>
            </a:ext>
          </a:extLst>
        </xdr:cNvPr>
        <xdr:cNvPicPr>
          <a:picLocks noChangeAspect="1"/>
        </xdr:cNvPicPr>
      </xdr:nvPicPr>
      <xdr:blipFill>
        <a:blip xmlns:r="http://schemas.openxmlformats.org/officeDocument/2006/relationships" r:embed="rId2"/>
        <a:stretch>
          <a:fillRect/>
        </a:stretch>
      </xdr:blipFill>
      <xdr:spPr>
        <a:xfrm>
          <a:off x="7490460" y="65333880"/>
          <a:ext cx="2834640" cy="2834640"/>
        </a:xfrm>
        <a:prstGeom prst="rect">
          <a:avLst/>
        </a:prstGeom>
      </xdr:spPr>
    </xdr:pic>
    <xdr:clientData/>
  </xdr:oneCellAnchor>
  <xdr:oneCellAnchor>
    <xdr:from>
      <xdr:col>7</xdr:col>
      <xdr:colOff>251460</xdr:colOff>
      <xdr:row>293</xdr:row>
      <xdr:rowOff>0</xdr:rowOff>
    </xdr:from>
    <xdr:ext cx="2834640" cy="2834640"/>
    <xdr:pic>
      <xdr:nvPicPr>
        <xdr:cNvPr id="12" name="My4SeasonsCycle" hidden="1">
          <a:extLst>
            <a:ext uri="{FF2B5EF4-FFF2-40B4-BE49-F238E27FC236}">
              <a16:creationId xmlns:a16="http://schemas.microsoft.com/office/drawing/2014/main" id="{1A3A98F6-9427-4B0A-98F3-EED48922114B}"/>
            </a:ext>
          </a:extLst>
        </xdr:cNvPr>
        <xdr:cNvPicPr>
          <a:picLocks noChangeAspect="1"/>
        </xdr:cNvPicPr>
      </xdr:nvPicPr>
      <xdr:blipFill>
        <a:blip xmlns:r="http://schemas.openxmlformats.org/officeDocument/2006/relationships" r:embed="rId2"/>
        <a:stretch>
          <a:fillRect/>
        </a:stretch>
      </xdr:blipFill>
      <xdr:spPr>
        <a:xfrm>
          <a:off x="7490460" y="73357740"/>
          <a:ext cx="2834640" cy="2834640"/>
        </a:xfrm>
        <a:prstGeom prst="rect">
          <a:avLst/>
        </a:prstGeom>
      </xdr:spPr>
    </xdr:pic>
    <xdr:clientData/>
  </xdr:oneCellAnchor>
  <xdr:oneCellAnchor>
    <xdr:from>
      <xdr:col>7</xdr:col>
      <xdr:colOff>213360</xdr:colOff>
      <xdr:row>325</xdr:row>
      <xdr:rowOff>0</xdr:rowOff>
    </xdr:from>
    <xdr:ext cx="2834640" cy="2834640"/>
    <xdr:pic>
      <xdr:nvPicPr>
        <xdr:cNvPr id="13" name="My4SeasonsCycle" hidden="1">
          <a:extLst>
            <a:ext uri="{FF2B5EF4-FFF2-40B4-BE49-F238E27FC236}">
              <a16:creationId xmlns:a16="http://schemas.microsoft.com/office/drawing/2014/main" id="{8DCE3F00-3ED6-4689-AA61-996A97DB618E}"/>
            </a:ext>
          </a:extLst>
        </xdr:cNvPr>
        <xdr:cNvPicPr>
          <a:picLocks noChangeAspect="1"/>
        </xdr:cNvPicPr>
      </xdr:nvPicPr>
      <xdr:blipFill>
        <a:blip xmlns:r="http://schemas.openxmlformats.org/officeDocument/2006/relationships" r:embed="rId2"/>
        <a:stretch>
          <a:fillRect/>
        </a:stretch>
      </xdr:blipFill>
      <xdr:spPr>
        <a:xfrm>
          <a:off x="7452360" y="81358740"/>
          <a:ext cx="2834640" cy="2834640"/>
        </a:xfrm>
        <a:prstGeom prst="rect">
          <a:avLst/>
        </a:prstGeom>
      </xdr:spPr>
    </xdr:pic>
    <xdr:clientData/>
  </xdr:oneCellAnchor>
  <xdr:oneCellAnchor>
    <xdr:from>
      <xdr:col>7</xdr:col>
      <xdr:colOff>236220</xdr:colOff>
      <xdr:row>357</xdr:row>
      <xdr:rowOff>7620</xdr:rowOff>
    </xdr:from>
    <xdr:ext cx="2834640" cy="2834640"/>
    <xdr:pic>
      <xdr:nvPicPr>
        <xdr:cNvPr id="14" name="My4SeasonsCycle" hidden="1">
          <a:extLst>
            <a:ext uri="{FF2B5EF4-FFF2-40B4-BE49-F238E27FC236}">
              <a16:creationId xmlns:a16="http://schemas.microsoft.com/office/drawing/2014/main" id="{71E761CF-D9E2-4988-8053-2A14740630CA}"/>
            </a:ext>
          </a:extLst>
        </xdr:cNvPr>
        <xdr:cNvPicPr>
          <a:picLocks noChangeAspect="1"/>
        </xdr:cNvPicPr>
      </xdr:nvPicPr>
      <xdr:blipFill>
        <a:blip xmlns:r="http://schemas.openxmlformats.org/officeDocument/2006/relationships" r:embed="rId2"/>
        <a:stretch>
          <a:fillRect/>
        </a:stretch>
      </xdr:blipFill>
      <xdr:spPr>
        <a:xfrm>
          <a:off x="7475220" y="89367360"/>
          <a:ext cx="2834640" cy="2834640"/>
        </a:xfrm>
        <a:prstGeom prst="rect">
          <a:avLst/>
        </a:prstGeom>
      </xdr:spPr>
    </xdr:pic>
    <xdr:clientData/>
  </xdr:oneCellAnchor>
  <xdr:oneCellAnchor>
    <xdr:from>
      <xdr:col>7</xdr:col>
      <xdr:colOff>236220</xdr:colOff>
      <xdr:row>389</xdr:row>
      <xdr:rowOff>15240</xdr:rowOff>
    </xdr:from>
    <xdr:ext cx="2834640" cy="2834640"/>
    <xdr:pic>
      <xdr:nvPicPr>
        <xdr:cNvPr id="15" name="My4SeasonsCycle" hidden="1">
          <a:extLst>
            <a:ext uri="{FF2B5EF4-FFF2-40B4-BE49-F238E27FC236}">
              <a16:creationId xmlns:a16="http://schemas.microsoft.com/office/drawing/2014/main" id="{AB79F5F0-1DFE-4B85-9F34-F9DED3A15584}"/>
            </a:ext>
          </a:extLst>
        </xdr:cNvPr>
        <xdr:cNvPicPr>
          <a:picLocks noChangeAspect="1"/>
        </xdr:cNvPicPr>
      </xdr:nvPicPr>
      <xdr:blipFill>
        <a:blip xmlns:r="http://schemas.openxmlformats.org/officeDocument/2006/relationships" r:embed="rId2"/>
        <a:stretch>
          <a:fillRect/>
        </a:stretch>
      </xdr:blipFill>
      <xdr:spPr>
        <a:xfrm>
          <a:off x="7475220" y="97375980"/>
          <a:ext cx="2834640" cy="2834640"/>
        </a:xfrm>
        <a:prstGeom prst="rect">
          <a:avLst/>
        </a:prstGeom>
      </xdr:spPr>
    </xdr:pic>
    <xdr:clientData/>
  </xdr:oneCellAnchor>
  <xdr:oneCellAnchor>
    <xdr:from>
      <xdr:col>7</xdr:col>
      <xdr:colOff>266700</xdr:colOff>
      <xdr:row>421</xdr:row>
      <xdr:rowOff>0</xdr:rowOff>
    </xdr:from>
    <xdr:ext cx="2834640" cy="2834640"/>
    <xdr:pic>
      <xdr:nvPicPr>
        <xdr:cNvPr id="16" name="My4SeasonsCycle" hidden="1">
          <a:extLst>
            <a:ext uri="{FF2B5EF4-FFF2-40B4-BE49-F238E27FC236}">
              <a16:creationId xmlns:a16="http://schemas.microsoft.com/office/drawing/2014/main" id="{70B02875-9040-4D7E-84D3-25E72C199991}"/>
            </a:ext>
          </a:extLst>
        </xdr:cNvPr>
        <xdr:cNvPicPr>
          <a:picLocks noChangeAspect="1"/>
        </xdr:cNvPicPr>
      </xdr:nvPicPr>
      <xdr:blipFill>
        <a:blip xmlns:r="http://schemas.openxmlformats.org/officeDocument/2006/relationships" r:embed="rId2"/>
        <a:stretch>
          <a:fillRect/>
        </a:stretch>
      </xdr:blipFill>
      <xdr:spPr>
        <a:xfrm>
          <a:off x="7505700" y="105361740"/>
          <a:ext cx="2834640" cy="2834640"/>
        </a:xfrm>
        <a:prstGeom prst="rect">
          <a:avLst/>
        </a:prstGeom>
      </xdr:spPr>
    </xdr:pic>
    <xdr:clientData/>
  </xdr:oneCellAnchor>
  <xdr:oneCellAnchor>
    <xdr:from>
      <xdr:col>7</xdr:col>
      <xdr:colOff>259080</xdr:colOff>
      <xdr:row>452</xdr:row>
      <xdr:rowOff>182880</xdr:rowOff>
    </xdr:from>
    <xdr:ext cx="2834640" cy="2834640"/>
    <xdr:pic>
      <xdr:nvPicPr>
        <xdr:cNvPr id="17" name="My4SeasonsCycle" hidden="1">
          <a:extLst>
            <a:ext uri="{FF2B5EF4-FFF2-40B4-BE49-F238E27FC236}">
              <a16:creationId xmlns:a16="http://schemas.microsoft.com/office/drawing/2014/main" id="{4EA00D72-98C1-4C3D-A1BC-FF690B44B72B}"/>
            </a:ext>
          </a:extLst>
        </xdr:cNvPr>
        <xdr:cNvPicPr>
          <a:picLocks noChangeAspect="1"/>
        </xdr:cNvPicPr>
      </xdr:nvPicPr>
      <xdr:blipFill>
        <a:blip xmlns:r="http://schemas.openxmlformats.org/officeDocument/2006/relationships" r:embed="rId2"/>
        <a:stretch>
          <a:fillRect/>
        </a:stretch>
      </xdr:blipFill>
      <xdr:spPr>
        <a:xfrm>
          <a:off x="7498080" y="113355120"/>
          <a:ext cx="2834640" cy="2834640"/>
        </a:xfrm>
        <a:prstGeom prst="rect">
          <a:avLst/>
        </a:prstGeom>
      </xdr:spPr>
    </xdr:pic>
    <xdr:clientData/>
  </xdr:oneCellAnchor>
  <xdr:oneCellAnchor>
    <xdr:from>
      <xdr:col>7</xdr:col>
      <xdr:colOff>228600</xdr:colOff>
      <xdr:row>485</xdr:row>
      <xdr:rowOff>15240</xdr:rowOff>
    </xdr:from>
    <xdr:ext cx="2834640" cy="2834640"/>
    <xdr:pic>
      <xdr:nvPicPr>
        <xdr:cNvPr id="18" name="My4SeasonsCycle" hidden="1">
          <a:extLst>
            <a:ext uri="{FF2B5EF4-FFF2-40B4-BE49-F238E27FC236}">
              <a16:creationId xmlns:a16="http://schemas.microsoft.com/office/drawing/2014/main" id="{F27956F1-24FB-4EAB-A854-9567E599ACD2}"/>
            </a:ext>
          </a:extLst>
        </xdr:cNvPr>
        <xdr:cNvPicPr>
          <a:picLocks noChangeAspect="1"/>
        </xdr:cNvPicPr>
      </xdr:nvPicPr>
      <xdr:blipFill>
        <a:blip xmlns:r="http://schemas.openxmlformats.org/officeDocument/2006/relationships" r:embed="rId2"/>
        <a:stretch>
          <a:fillRect/>
        </a:stretch>
      </xdr:blipFill>
      <xdr:spPr>
        <a:xfrm>
          <a:off x="7467600" y="121378980"/>
          <a:ext cx="2834640" cy="2834640"/>
        </a:xfrm>
        <a:prstGeom prst="rect">
          <a:avLst/>
        </a:prstGeom>
      </xdr:spPr>
    </xdr:pic>
    <xdr:clientData/>
  </xdr:oneCellAnchor>
  <xdr:oneCellAnchor>
    <xdr:from>
      <xdr:col>7</xdr:col>
      <xdr:colOff>236220</xdr:colOff>
      <xdr:row>517</xdr:row>
      <xdr:rowOff>7620</xdr:rowOff>
    </xdr:from>
    <xdr:ext cx="2834640" cy="2834640"/>
    <xdr:pic>
      <xdr:nvPicPr>
        <xdr:cNvPr id="19" name="My4SeasonsCycle" hidden="1">
          <a:extLst>
            <a:ext uri="{FF2B5EF4-FFF2-40B4-BE49-F238E27FC236}">
              <a16:creationId xmlns:a16="http://schemas.microsoft.com/office/drawing/2014/main" id="{47EE5A15-8E9C-46BE-803F-778E5EF5A274}"/>
            </a:ext>
          </a:extLst>
        </xdr:cNvPr>
        <xdr:cNvPicPr>
          <a:picLocks noChangeAspect="1"/>
        </xdr:cNvPicPr>
      </xdr:nvPicPr>
      <xdr:blipFill>
        <a:blip xmlns:r="http://schemas.openxmlformats.org/officeDocument/2006/relationships" r:embed="rId2"/>
        <a:stretch>
          <a:fillRect/>
        </a:stretch>
      </xdr:blipFill>
      <xdr:spPr>
        <a:xfrm>
          <a:off x="7475220" y="129372360"/>
          <a:ext cx="2834640" cy="2834640"/>
        </a:xfrm>
        <a:prstGeom prst="rect">
          <a:avLst/>
        </a:prstGeom>
      </xdr:spPr>
    </xdr:pic>
    <xdr:clientData/>
  </xdr:oneCellAnchor>
  <xdr:oneCellAnchor>
    <xdr:from>
      <xdr:col>7</xdr:col>
      <xdr:colOff>243840</xdr:colOff>
      <xdr:row>549</xdr:row>
      <xdr:rowOff>7620</xdr:rowOff>
    </xdr:from>
    <xdr:ext cx="2834640" cy="2834640"/>
    <xdr:pic>
      <xdr:nvPicPr>
        <xdr:cNvPr id="20" name="My4SeasonsCycle" hidden="1">
          <a:extLst>
            <a:ext uri="{FF2B5EF4-FFF2-40B4-BE49-F238E27FC236}">
              <a16:creationId xmlns:a16="http://schemas.microsoft.com/office/drawing/2014/main" id="{8F17E442-0EC9-457A-9E10-BEC287F3C61B}"/>
            </a:ext>
          </a:extLst>
        </xdr:cNvPr>
        <xdr:cNvPicPr>
          <a:picLocks noChangeAspect="1"/>
        </xdr:cNvPicPr>
      </xdr:nvPicPr>
      <xdr:blipFill>
        <a:blip xmlns:r="http://schemas.openxmlformats.org/officeDocument/2006/relationships" r:embed="rId2"/>
        <a:stretch>
          <a:fillRect/>
        </a:stretch>
      </xdr:blipFill>
      <xdr:spPr>
        <a:xfrm>
          <a:off x="7482840" y="137373360"/>
          <a:ext cx="2834640" cy="2834640"/>
        </a:xfrm>
        <a:prstGeom prst="rect">
          <a:avLst/>
        </a:prstGeom>
      </xdr:spPr>
    </xdr:pic>
    <xdr:clientData/>
  </xdr:oneCellAnchor>
  <xdr:oneCellAnchor>
    <xdr:from>
      <xdr:col>7</xdr:col>
      <xdr:colOff>228600</xdr:colOff>
      <xdr:row>581</xdr:row>
      <xdr:rowOff>15240</xdr:rowOff>
    </xdr:from>
    <xdr:ext cx="2834640" cy="2834640"/>
    <xdr:pic>
      <xdr:nvPicPr>
        <xdr:cNvPr id="21" name="My4SeasonsCycle" hidden="1">
          <a:extLst>
            <a:ext uri="{FF2B5EF4-FFF2-40B4-BE49-F238E27FC236}">
              <a16:creationId xmlns:a16="http://schemas.microsoft.com/office/drawing/2014/main" id="{32B4ABB4-75D1-48D2-B29D-FFDC4B3B58E3}"/>
            </a:ext>
          </a:extLst>
        </xdr:cNvPr>
        <xdr:cNvPicPr>
          <a:picLocks noChangeAspect="1"/>
        </xdr:cNvPicPr>
      </xdr:nvPicPr>
      <xdr:blipFill>
        <a:blip xmlns:r="http://schemas.openxmlformats.org/officeDocument/2006/relationships" r:embed="rId2"/>
        <a:stretch>
          <a:fillRect/>
        </a:stretch>
      </xdr:blipFill>
      <xdr:spPr>
        <a:xfrm>
          <a:off x="7467600" y="145381980"/>
          <a:ext cx="2834640" cy="2834640"/>
        </a:xfrm>
        <a:prstGeom prst="rect">
          <a:avLst/>
        </a:prstGeom>
      </xdr:spPr>
    </xdr:pic>
    <xdr:clientData/>
  </xdr:oneCellAnchor>
  <xdr:oneCellAnchor>
    <xdr:from>
      <xdr:col>7</xdr:col>
      <xdr:colOff>236220</xdr:colOff>
      <xdr:row>613</xdr:row>
      <xdr:rowOff>7620</xdr:rowOff>
    </xdr:from>
    <xdr:ext cx="2834640" cy="2834640"/>
    <xdr:pic>
      <xdr:nvPicPr>
        <xdr:cNvPr id="22" name="My4SeasonsCycle" hidden="1">
          <a:extLst>
            <a:ext uri="{FF2B5EF4-FFF2-40B4-BE49-F238E27FC236}">
              <a16:creationId xmlns:a16="http://schemas.microsoft.com/office/drawing/2014/main" id="{0AA58BB6-1446-480D-8D68-4BA346D911A8}"/>
            </a:ext>
          </a:extLst>
        </xdr:cNvPr>
        <xdr:cNvPicPr>
          <a:picLocks noChangeAspect="1"/>
        </xdr:cNvPicPr>
      </xdr:nvPicPr>
      <xdr:blipFill>
        <a:blip xmlns:r="http://schemas.openxmlformats.org/officeDocument/2006/relationships" r:embed="rId2"/>
        <a:stretch>
          <a:fillRect/>
        </a:stretch>
      </xdr:blipFill>
      <xdr:spPr>
        <a:xfrm>
          <a:off x="7475220" y="153375360"/>
          <a:ext cx="2834640" cy="2834640"/>
        </a:xfrm>
        <a:prstGeom prst="rect">
          <a:avLst/>
        </a:prstGeom>
      </xdr:spPr>
    </xdr:pic>
    <xdr:clientData/>
  </xdr:oneCellAnchor>
  <xdr:oneCellAnchor>
    <xdr:from>
      <xdr:col>7</xdr:col>
      <xdr:colOff>236220</xdr:colOff>
      <xdr:row>645</xdr:row>
      <xdr:rowOff>15240</xdr:rowOff>
    </xdr:from>
    <xdr:ext cx="2834640" cy="2834640"/>
    <xdr:pic>
      <xdr:nvPicPr>
        <xdr:cNvPr id="23" name="My4SeasonsCycle" hidden="1">
          <a:extLst>
            <a:ext uri="{FF2B5EF4-FFF2-40B4-BE49-F238E27FC236}">
              <a16:creationId xmlns:a16="http://schemas.microsoft.com/office/drawing/2014/main" id="{CDA7014F-3070-45A2-A0A7-510CFB092D01}"/>
            </a:ext>
          </a:extLst>
        </xdr:cNvPr>
        <xdr:cNvPicPr>
          <a:picLocks noChangeAspect="1"/>
        </xdr:cNvPicPr>
      </xdr:nvPicPr>
      <xdr:blipFill>
        <a:blip xmlns:r="http://schemas.openxmlformats.org/officeDocument/2006/relationships" r:embed="rId2"/>
        <a:stretch>
          <a:fillRect/>
        </a:stretch>
      </xdr:blipFill>
      <xdr:spPr>
        <a:xfrm>
          <a:off x="7475220" y="161383980"/>
          <a:ext cx="2834640" cy="2834640"/>
        </a:xfrm>
        <a:prstGeom prst="rect">
          <a:avLst/>
        </a:prstGeom>
      </xdr:spPr>
    </xdr:pic>
    <xdr:clientData/>
  </xdr:oneCellAnchor>
  <xdr:twoCellAnchor>
    <xdr:from>
      <xdr:col>4</xdr:col>
      <xdr:colOff>20320</xdr:colOff>
      <xdr:row>1</xdr:row>
      <xdr:rowOff>60960</xdr:rowOff>
    </xdr:from>
    <xdr:to>
      <xdr:col>13</xdr:col>
      <xdr:colOff>609600</xdr:colOff>
      <xdr:row>67</xdr:row>
      <xdr:rowOff>152400</xdr:rowOff>
    </xdr:to>
    <xdr:grpSp>
      <xdr:nvGrpSpPr>
        <xdr:cNvPr id="24" name="transparent frame with open circle" hidden="1">
          <a:extLst>
            <a:ext uri="{FF2B5EF4-FFF2-40B4-BE49-F238E27FC236}">
              <a16:creationId xmlns:a16="http://schemas.microsoft.com/office/drawing/2014/main" id="{FEE63544-541C-481D-907E-331C8D24E129}"/>
            </a:ext>
          </a:extLst>
        </xdr:cNvPr>
        <xdr:cNvGrpSpPr/>
      </xdr:nvGrpSpPr>
      <xdr:grpSpPr>
        <a:xfrm>
          <a:off x="5933440" y="510540"/>
          <a:ext cx="5748020" cy="16634460"/>
          <a:chOff x="20320" y="447040"/>
          <a:chExt cx="5720080" cy="4582160"/>
        </a:xfrm>
      </xdr:grpSpPr>
      <xdr:sp macro="" textlink="">
        <xdr:nvSpPr>
          <xdr:cNvPr id="25" name="Circle: Hollow 24">
            <a:extLst>
              <a:ext uri="{FF2B5EF4-FFF2-40B4-BE49-F238E27FC236}">
                <a16:creationId xmlns:a16="http://schemas.microsoft.com/office/drawing/2014/main" id="{E9554D25-19D7-48D4-B67E-2467844C7387}"/>
              </a:ext>
            </a:extLst>
          </xdr:cNvPr>
          <xdr:cNvSpPr>
            <a:spLocks noChangeAspect="1"/>
          </xdr:cNvSpPr>
        </xdr:nvSpPr>
        <xdr:spPr>
          <a:xfrm>
            <a:off x="538480" y="447040"/>
            <a:ext cx="4572000" cy="4572000"/>
          </a:xfrm>
          <a:prstGeom prst="donut">
            <a:avLst>
              <a:gd name="adj" fmla="val 19032"/>
            </a:avLst>
          </a:prstGeom>
          <a:solidFill>
            <a:srgbClr val="FFFFFF">
              <a:alpha val="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 name="Frame 25">
            <a:extLst>
              <a:ext uri="{FF2B5EF4-FFF2-40B4-BE49-F238E27FC236}">
                <a16:creationId xmlns:a16="http://schemas.microsoft.com/office/drawing/2014/main" id="{1761747D-28B6-4012-A8E0-C52F5296F34A}"/>
              </a:ext>
            </a:extLst>
          </xdr:cNvPr>
          <xdr:cNvSpPr/>
        </xdr:nvSpPr>
        <xdr:spPr>
          <a:xfrm>
            <a:off x="538480" y="457200"/>
            <a:ext cx="4572000" cy="4572000"/>
          </a:xfrm>
          <a:prstGeom prst="frame">
            <a:avLst>
              <a:gd name="adj1" fmla="val 17405"/>
            </a:avLst>
          </a:prstGeom>
          <a:solidFill>
            <a:srgbClr val="FFFFFF">
              <a:alpha val="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7" name="Frame 26">
            <a:extLst>
              <a:ext uri="{FF2B5EF4-FFF2-40B4-BE49-F238E27FC236}">
                <a16:creationId xmlns:a16="http://schemas.microsoft.com/office/drawing/2014/main" id="{29E84FF5-6DA3-4B68-AC8A-0F0721456C66}"/>
              </a:ext>
            </a:extLst>
          </xdr:cNvPr>
          <xdr:cNvSpPr/>
        </xdr:nvSpPr>
        <xdr:spPr>
          <a:xfrm>
            <a:off x="20320" y="447040"/>
            <a:ext cx="5720080" cy="4572000"/>
          </a:xfrm>
          <a:prstGeom prst="frame">
            <a:avLst>
              <a:gd name="adj1" fmla="val 17405"/>
            </a:avLst>
          </a:prstGeom>
          <a:solidFill>
            <a:srgbClr val="FFFFFF">
              <a:alpha val="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grpSp>
    <xdr:clientData/>
  </xdr:twoCellAnchor>
  <xdr:twoCellAnchor editAs="oneCell">
    <xdr:from>
      <xdr:col>1</xdr:col>
      <xdr:colOff>251460</xdr:colOff>
      <xdr:row>0</xdr:row>
      <xdr:rowOff>53340</xdr:rowOff>
    </xdr:from>
    <xdr:to>
      <xdr:col>1</xdr:col>
      <xdr:colOff>2392680</xdr:colOff>
      <xdr:row>5</xdr:row>
      <xdr:rowOff>137160</xdr:rowOff>
    </xdr:to>
    <xdr:pic>
      <xdr:nvPicPr>
        <xdr:cNvPr id="28" name="Picture 27" hidden="1">
          <a:extLst>
            <a:ext uri="{FF2B5EF4-FFF2-40B4-BE49-F238E27FC236}">
              <a16:creationId xmlns:a16="http://schemas.microsoft.com/office/drawing/2014/main" id="{32E168FD-678B-479D-AC5C-A7851435FB42}"/>
            </a:ext>
          </a:extLst>
        </xdr:cNvPr>
        <xdr:cNvPicPr>
          <a:picLocks noChangeAspect="1"/>
        </xdr:cNvPicPr>
      </xdr:nvPicPr>
      <xdr:blipFill rotWithShape="1">
        <a:blip xmlns:r="http://schemas.openxmlformats.org/officeDocument/2006/relationships" r:embed="rId3"/>
        <a:srcRect l="39879" t="36597" r="48411" b="49327"/>
        <a:stretch/>
      </xdr:blipFill>
      <xdr:spPr>
        <a:xfrm>
          <a:off x="411480" y="53340"/>
          <a:ext cx="2141220" cy="1447800"/>
        </a:xfrm>
        <a:prstGeom prst="rect">
          <a:avLst/>
        </a:prstGeom>
      </xdr:spPr>
    </xdr:pic>
    <xdr:clientData/>
  </xdr:twoCellAnchor>
  <xdr:twoCellAnchor>
    <xdr:from>
      <xdr:col>7</xdr:col>
      <xdr:colOff>266700</xdr:colOff>
      <xdr:row>37</xdr:row>
      <xdr:rowOff>106680</xdr:rowOff>
    </xdr:from>
    <xdr:to>
      <xdr:col>11</xdr:col>
      <xdr:colOff>419100</xdr:colOff>
      <xdr:row>54</xdr:row>
      <xdr:rowOff>0</xdr:rowOff>
    </xdr:to>
    <xdr:sp macro="" textlink="">
      <xdr:nvSpPr>
        <xdr:cNvPr id="29" name="Oval 28" hidden="1">
          <a:extLst>
            <a:ext uri="{FF2B5EF4-FFF2-40B4-BE49-F238E27FC236}">
              <a16:creationId xmlns:a16="http://schemas.microsoft.com/office/drawing/2014/main" id="{DB0EB1CD-3B79-44C0-BB74-72D5207956D0}"/>
            </a:ext>
          </a:extLst>
        </xdr:cNvPr>
        <xdr:cNvSpPr>
          <a:spLocks noChangeAspect="1"/>
        </xdr:cNvSpPr>
      </xdr:nvSpPr>
      <xdr:spPr>
        <a:xfrm>
          <a:off x="7505700" y="9555480"/>
          <a:ext cx="2689860" cy="3131820"/>
        </a:xfrm>
        <a:prstGeom prst="ellipse">
          <a:avLst/>
        </a:prstGeom>
        <a:noFill/>
        <a:ln w="57150">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68580</xdr:colOff>
      <xdr:row>32</xdr:row>
      <xdr:rowOff>152400</xdr:rowOff>
    </xdr:from>
    <xdr:to>
      <xdr:col>12</xdr:col>
      <xdr:colOff>571500</xdr:colOff>
      <xdr:row>55</xdr:row>
      <xdr:rowOff>160020</xdr:rowOff>
    </xdr:to>
    <xdr:grpSp>
      <xdr:nvGrpSpPr>
        <xdr:cNvPr id="30" name="Group 29" hidden="1">
          <a:extLst>
            <a:ext uri="{FF2B5EF4-FFF2-40B4-BE49-F238E27FC236}">
              <a16:creationId xmlns:a16="http://schemas.microsoft.com/office/drawing/2014/main" id="{B275B2B6-F567-41E1-8C13-134FD888653F}"/>
            </a:ext>
          </a:extLst>
        </xdr:cNvPr>
        <xdr:cNvGrpSpPr>
          <a:grpSpLocks noChangeAspect="1"/>
        </xdr:cNvGrpSpPr>
      </xdr:nvGrpSpPr>
      <xdr:grpSpPr>
        <a:xfrm>
          <a:off x="6637020" y="8671560"/>
          <a:ext cx="4335780" cy="4389120"/>
          <a:chOff x="2842260" y="10591800"/>
          <a:chExt cx="2743200" cy="2743200"/>
        </a:xfrm>
      </xdr:grpSpPr>
      <xdr:sp macro="" textlink="">
        <xdr:nvSpPr>
          <xdr:cNvPr id="31" name="Flowchart: Or 30">
            <a:extLst>
              <a:ext uri="{FF2B5EF4-FFF2-40B4-BE49-F238E27FC236}">
                <a16:creationId xmlns:a16="http://schemas.microsoft.com/office/drawing/2014/main" id="{37C270A8-90C9-46CE-8457-ECB859A1AA45}"/>
              </a:ext>
            </a:extLst>
          </xdr:cNvPr>
          <xdr:cNvSpPr>
            <a:spLocks noChangeAspect="1"/>
          </xdr:cNvSpPr>
        </xdr:nvSpPr>
        <xdr:spPr>
          <a:xfrm>
            <a:off x="2842260" y="10591800"/>
            <a:ext cx="2743200" cy="2743200"/>
          </a:xfrm>
          <a:prstGeom prst="flowChartOr">
            <a:avLst/>
          </a:prstGeom>
          <a:noFill/>
          <a:ln w="38100">
            <a:solidFill>
              <a:srgbClr val="009141"/>
            </a:solidFill>
            <a:prstDash val="lg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100"/>
              <a:t>00</a:t>
            </a:r>
          </a:p>
        </xdr:txBody>
      </xdr:sp>
      <xdr:sp macro="" textlink="">
        <xdr:nvSpPr>
          <xdr:cNvPr id="32" name="Flowchart: Summing Junction 31">
            <a:extLst>
              <a:ext uri="{FF2B5EF4-FFF2-40B4-BE49-F238E27FC236}">
                <a16:creationId xmlns:a16="http://schemas.microsoft.com/office/drawing/2014/main" id="{1F926A87-5F87-4BA6-A44C-2E35745D5E31}"/>
              </a:ext>
            </a:extLst>
          </xdr:cNvPr>
          <xdr:cNvSpPr>
            <a:spLocks noChangeAspect="1"/>
          </xdr:cNvSpPr>
        </xdr:nvSpPr>
        <xdr:spPr>
          <a:xfrm>
            <a:off x="2842260" y="10591800"/>
            <a:ext cx="2743200" cy="2743200"/>
          </a:xfrm>
          <a:prstGeom prst="flowChartSummingJunction">
            <a:avLst/>
          </a:prstGeom>
          <a:noFill/>
          <a:ln w="57150">
            <a:solidFill>
              <a:srgbClr val="71FFDE">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grpSp>
    <xdr:clientData/>
  </xdr:twoCellAnchor>
  <xdr:twoCellAnchor>
    <xdr:from>
      <xdr:col>2</xdr:col>
      <xdr:colOff>419100</xdr:colOff>
      <xdr:row>66</xdr:row>
      <xdr:rowOff>101600</xdr:rowOff>
    </xdr:from>
    <xdr:to>
      <xdr:col>2</xdr:col>
      <xdr:colOff>2371886</xdr:colOff>
      <xdr:row>76</xdr:row>
      <xdr:rowOff>116840</xdr:rowOff>
    </xdr:to>
    <xdr:grpSp>
      <xdr:nvGrpSpPr>
        <xdr:cNvPr id="33" name="getting with quarter phase" hidden="1">
          <a:extLst>
            <a:ext uri="{FF2B5EF4-FFF2-40B4-BE49-F238E27FC236}">
              <a16:creationId xmlns:a16="http://schemas.microsoft.com/office/drawing/2014/main" id="{D18E4588-CCFD-4E9A-AF73-873B02FFEE0A}"/>
            </a:ext>
          </a:extLst>
        </xdr:cNvPr>
        <xdr:cNvGrpSpPr>
          <a:grpSpLocks noChangeAspect="1"/>
        </xdr:cNvGrpSpPr>
      </xdr:nvGrpSpPr>
      <xdr:grpSpPr>
        <a:xfrm>
          <a:off x="3375660" y="16903700"/>
          <a:ext cx="1952786" cy="1920240"/>
          <a:chOff x="0" y="0"/>
          <a:chExt cx="2423160" cy="2468880"/>
        </a:xfrm>
      </xdr:grpSpPr>
      <xdr:grpSp>
        <xdr:nvGrpSpPr>
          <xdr:cNvPr id="34" name="Group 33">
            <a:extLst>
              <a:ext uri="{FF2B5EF4-FFF2-40B4-BE49-F238E27FC236}">
                <a16:creationId xmlns:a16="http://schemas.microsoft.com/office/drawing/2014/main" id="{450D7B0A-DE78-4AE5-AA70-2907D99FBFFE}"/>
              </a:ext>
            </a:extLst>
          </xdr:cNvPr>
          <xdr:cNvGrpSpPr/>
        </xdr:nvGrpSpPr>
        <xdr:grpSpPr>
          <a:xfrm rot="16200000">
            <a:off x="38100" y="95252"/>
            <a:ext cx="2286000" cy="2285998"/>
            <a:chOff x="0" y="0"/>
            <a:chExt cx="2295525" cy="2305050"/>
          </a:xfrm>
        </xdr:grpSpPr>
        <xdr:sp macro="" textlink="">
          <xdr:nvSpPr>
            <xdr:cNvPr id="42" name="Flowchart: Summing Junction 41">
              <a:extLst>
                <a:ext uri="{FF2B5EF4-FFF2-40B4-BE49-F238E27FC236}">
                  <a16:creationId xmlns:a16="http://schemas.microsoft.com/office/drawing/2014/main" id="{446E96A0-9019-4AC9-AD48-179E9F135263}"/>
                </a:ext>
              </a:extLst>
            </xdr:cNvPr>
            <xdr:cNvSpPr>
              <a:spLocks noChangeAspect="1"/>
            </xdr:cNvSpPr>
          </xdr:nvSpPr>
          <xdr:spPr>
            <a:xfrm>
              <a:off x="0" y="0"/>
              <a:ext cx="2286000" cy="2286000"/>
            </a:xfrm>
            <a:prstGeom prst="flowChartSummingJunction">
              <a:avLst/>
            </a:prstGeom>
            <a:noFill/>
            <a:ln w="3175">
              <a:solidFill>
                <a:schemeClr val="bg2"/>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43" name="Pie 28">
              <a:extLst>
                <a:ext uri="{FF2B5EF4-FFF2-40B4-BE49-F238E27FC236}">
                  <a16:creationId xmlns:a16="http://schemas.microsoft.com/office/drawing/2014/main" id="{685CCF22-EE12-4346-B012-8BF527CDAC5D}"/>
                </a:ext>
              </a:extLst>
            </xdr:cNvPr>
            <xdr:cNvSpPr>
              <a:spLocks noChangeAspect="1"/>
            </xdr:cNvSpPr>
          </xdr:nvSpPr>
          <xdr:spPr>
            <a:xfrm>
              <a:off x="9525" y="9446"/>
              <a:ext cx="2286000" cy="2286000"/>
            </a:xfrm>
            <a:prstGeom prst="pie">
              <a:avLst>
                <a:gd name="adj1" fmla="val 8085210"/>
                <a:gd name="adj2" fmla="val 2733737"/>
              </a:avLst>
            </a:prstGeom>
            <a:gradFill flip="none" rotWithShape="1">
              <a:gsLst>
                <a:gs pos="61000">
                  <a:schemeClr val="bg1">
                    <a:lumMod val="95000"/>
                  </a:schemeClr>
                </a:gs>
                <a:gs pos="100000">
                  <a:schemeClr val="bg1"/>
                </a:gs>
                <a:gs pos="57000">
                  <a:schemeClr val="bg1">
                    <a:lumMod val="65000"/>
                  </a:schemeClr>
                </a:gs>
                <a:gs pos="0">
                  <a:schemeClr val="bg1">
                    <a:lumMod val="65000"/>
                  </a:schemeClr>
                </a:gs>
                <a:gs pos="58000">
                  <a:schemeClr val="bg1">
                    <a:lumMod val="75000"/>
                  </a:schemeClr>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4" name="Pie 29">
              <a:extLst>
                <a:ext uri="{FF2B5EF4-FFF2-40B4-BE49-F238E27FC236}">
                  <a16:creationId xmlns:a16="http://schemas.microsoft.com/office/drawing/2014/main" id="{AAC9696F-E4F2-4909-AF96-DAA860BED575}"/>
                </a:ext>
              </a:extLst>
            </xdr:cNvPr>
            <xdr:cNvSpPr>
              <a:spLocks noChangeAspect="1"/>
            </xdr:cNvSpPr>
          </xdr:nvSpPr>
          <xdr:spPr>
            <a:xfrm>
              <a:off x="9525" y="9525"/>
              <a:ext cx="2286000" cy="2286000"/>
            </a:xfrm>
            <a:prstGeom prst="pie">
              <a:avLst>
                <a:gd name="adj1" fmla="val 8058551"/>
                <a:gd name="adj2" fmla="val 13668892"/>
              </a:avLst>
            </a:prstGeom>
            <a:gradFill flip="none" rotWithShape="1">
              <a:gsLst>
                <a:gs pos="0">
                  <a:schemeClr val="bg1">
                    <a:lumMod val="75000"/>
                  </a:schemeClr>
                </a:gs>
                <a:gs pos="53000">
                  <a:schemeClr val="bg1">
                    <a:lumMod val="95000"/>
                  </a:schemeClr>
                </a:gs>
                <a:gs pos="50000">
                  <a:schemeClr val="lt1">
                    <a:shade val="67500"/>
                    <a:satMod val="115000"/>
                  </a:schemeClr>
                </a:gs>
                <a:gs pos="100000">
                  <a:schemeClr val="bg1"/>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5" name="Pie 30">
              <a:extLst>
                <a:ext uri="{FF2B5EF4-FFF2-40B4-BE49-F238E27FC236}">
                  <a16:creationId xmlns:a16="http://schemas.microsoft.com/office/drawing/2014/main" id="{4019B66D-187D-4464-A05A-AD81FD4F0EFA}"/>
                </a:ext>
              </a:extLst>
            </xdr:cNvPr>
            <xdr:cNvSpPr>
              <a:spLocks noChangeAspect="1"/>
            </xdr:cNvSpPr>
          </xdr:nvSpPr>
          <xdr:spPr>
            <a:xfrm flipH="1">
              <a:off x="9525" y="19050"/>
              <a:ext cx="2286000" cy="2286000"/>
            </a:xfrm>
            <a:prstGeom prst="pie">
              <a:avLst>
                <a:gd name="adj1" fmla="val 8058551"/>
                <a:gd name="adj2" fmla="val 13668892"/>
              </a:avLst>
            </a:prstGeom>
            <a:gradFill flip="none" rotWithShape="1">
              <a:gsLst>
                <a:gs pos="0">
                  <a:schemeClr val="bg1">
                    <a:lumMod val="75000"/>
                  </a:schemeClr>
                </a:gs>
                <a:gs pos="53000">
                  <a:schemeClr val="bg1">
                    <a:lumMod val="95000"/>
                  </a:schemeClr>
                </a:gs>
                <a:gs pos="50000">
                  <a:schemeClr val="lt1">
                    <a:shade val="67500"/>
                    <a:satMod val="115000"/>
                  </a:schemeClr>
                </a:gs>
                <a:gs pos="100000">
                  <a:schemeClr val="bg1"/>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6" name="Rounded Rectangle 31">
              <a:extLst>
                <a:ext uri="{FF2B5EF4-FFF2-40B4-BE49-F238E27FC236}">
                  <a16:creationId xmlns:a16="http://schemas.microsoft.com/office/drawing/2014/main" id="{05AC8069-14EA-47B7-B5A8-1040829AF9F0}"/>
                </a:ext>
              </a:extLst>
            </xdr:cNvPr>
            <xdr:cNvSpPr/>
          </xdr:nvSpPr>
          <xdr:spPr>
            <a:xfrm rot="2700000">
              <a:off x="219075" y="695325"/>
              <a:ext cx="1097280" cy="91440"/>
            </a:xfrm>
            <a:prstGeom prst="roundRect">
              <a:avLst/>
            </a:prstGeom>
            <a:gradFill flip="none" rotWithShape="1">
              <a:gsLst>
                <a:gs pos="0">
                  <a:schemeClr val="bg1">
                    <a:lumMod val="65000"/>
                  </a:schemeClr>
                </a:gs>
                <a:gs pos="53000">
                  <a:srgbClr val="BCBCBC"/>
                </a:gs>
                <a:gs pos="49000">
                  <a:schemeClr val="bg1">
                    <a:lumMod val="65000"/>
                  </a:schemeClr>
                </a:gs>
                <a:gs pos="100000">
                  <a:srgbClr val="BCBCBC"/>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7" name="Rounded Rectangle 32">
              <a:extLst>
                <a:ext uri="{FF2B5EF4-FFF2-40B4-BE49-F238E27FC236}">
                  <a16:creationId xmlns:a16="http://schemas.microsoft.com/office/drawing/2014/main" id="{1CFC6264-A1E9-4785-88D9-27786904FE18}"/>
                </a:ext>
              </a:extLst>
            </xdr:cNvPr>
            <xdr:cNvSpPr/>
          </xdr:nvSpPr>
          <xdr:spPr>
            <a:xfrm rot="18900000" flipH="1">
              <a:off x="990600" y="695325"/>
              <a:ext cx="1097280" cy="91440"/>
            </a:xfrm>
            <a:prstGeom prst="roundRect">
              <a:avLst/>
            </a:prstGeom>
            <a:gradFill flip="none" rotWithShape="1">
              <a:gsLst>
                <a:gs pos="0">
                  <a:schemeClr val="bg1">
                    <a:lumMod val="65000"/>
                  </a:schemeClr>
                </a:gs>
                <a:gs pos="53000">
                  <a:srgbClr val="BCBCBC"/>
                </a:gs>
                <a:gs pos="49000">
                  <a:schemeClr val="bg1">
                    <a:lumMod val="65000"/>
                  </a:schemeClr>
                </a:gs>
                <a:gs pos="100000">
                  <a:srgbClr val="BCBCBC"/>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grpSp>
      <xdr:grpSp>
        <xdr:nvGrpSpPr>
          <xdr:cNvPr id="35" name="Group 34">
            <a:extLst>
              <a:ext uri="{FF2B5EF4-FFF2-40B4-BE49-F238E27FC236}">
                <a16:creationId xmlns:a16="http://schemas.microsoft.com/office/drawing/2014/main" id="{E10D70DB-064D-4F05-A74A-29FCBD117424}"/>
              </a:ext>
            </a:extLst>
          </xdr:cNvPr>
          <xdr:cNvGrpSpPr/>
        </xdr:nvGrpSpPr>
        <xdr:grpSpPr>
          <a:xfrm>
            <a:off x="0" y="0"/>
            <a:ext cx="2423160" cy="2468880"/>
            <a:chOff x="0" y="0"/>
            <a:chExt cx="2423160" cy="2468880"/>
          </a:xfrm>
        </xdr:grpSpPr>
        <xdr:grpSp>
          <xdr:nvGrpSpPr>
            <xdr:cNvPr id="36" name="Group 35">
              <a:extLst>
                <a:ext uri="{FF2B5EF4-FFF2-40B4-BE49-F238E27FC236}">
                  <a16:creationId xmlns:a16="http://schemas.microsoft.com/office/drawing/2014/main" id="{2EA30537-B104-495A-9126-E9DD6F274059}"/>
                </a:ext>
              </a:extLst>
            </xdr:cNvPr>
            <xdr:cNvGrpSpPr/>
          </xdr:nvGrpSpPr>
          <xdr:grpSpPr>
            <a:xfrm>
              <a:off x="66675" y="95250"/>
              <a:ext cx="2286000" cy="2286000"/>
              <a:chOff x="0" y="0"/>
              <a:chExt cx="2286000" cy="2286000"/>
            </a:xfrm>
          </xdr:grpSpPr>
          <xdr:sp macro="" textlink="">
            <xdr:nvSpPr>
              <xdr:cNvPr id="40" name="Pie 25">
                <a:extLst>
                  <a:ext uri="{FF2B5EF4-FFF2-40B4-BE49-F238E27FC236}">
                    <a16:creationId xmlns:a16="http://schemas.microsoft.com/office/drawing/2014/main" id="{41445ECE-8302-4179-9A40-998DF1C59AB8}"/>
                  </a:ext>
                </a:extLst>
              </xdr:cNvPr>
              <xdr:cNvSpPr>
                <a:spLocks noChangeAspect="1"/>
              </xdr:cNvSpPr>
            </xdr:nvSpPr>
            <xdr:spPr>
              <a:xfrm>
                <a:off x="0" y="0"/>
                <a:ext cx="2286000" cy="2286000"/>
              </a:xfrm>
              <a:prstGeom prst="pie">
                <a:avLst>
                  <a:gd name="adj1" fmla="val 16192818"/>
                  <a:gd name="adj2" fmla="val 5402457"/>
                </a:avLst>
              </a:prstGeom>
              <a:solidFill>
                <a:schemeClr val="lt1">
                  <a:alpha val="25000"/>
                </a:schemeClr>
              </a:solidFill>
              <a:ln w="38100">
                <a:solidFill>
                  <a:srgbClr val="92D050"/>
                </a:solid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1" name="Text Box 113">
                <a:extLst>
                  <a:ext uri="{FF2B5EF4-FFF2-40B4-BE49-F238E27FC236}">
                    <a16:creationId xmlns:a16="http://schemas.microsoft.com/office/drawing/2014/main" id="{EAD90E5C-9025-4EED-B64A-1356A8D6D866}"/>
                  </a:ext>
                </a:extLst>
              </xdr:cNvPr>
              <xdr:cNvSpPr txBox="1"/>
            </xdr:nvSpPr>
            <xdr:spPr>
              <a:xfrm rot="5400000">
                <a:off x="988695" y="742950"/>
                <a:ext cx="1554480" cy="822960"/>
              </a:xfrm>
              <a:prstGeom prst="rect">
                <a:avLst/>
              </a:prstGeom>
              <a:noFill/>
              <a:ln>
                <a:noFill/>
              </a:ln>
              <a:effectLst/>
            </xdr:spPr>
            <xdr:txBody>
              <a:bodyPr rot="0" spcFirstLastPara="0" vert="horz" wrap="square" lIns="45720" tIns="45720" rIns="4572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2000"/>
                  </a:lnSpc>
                </a:pPr>
                <a:r>
                  <a:rPr lang="en-US" sz="2000" b="1">
                    <a:ln w="9525" cap="flat" cmpd="sng" algn="ctr">
                      <a:solidFill>
                        <a:srgbClr val="5B9BD5"/>
                      </a:solidFill>
                      <a:prstDash val="solid"/>
                      <a:round/>
                    </a:ln>
                    <a:solidFill>
                      <a:srgbClr val="DEEAF6"/>
                    </a:solidFill>
                    <a:effectLst>
                      <a:glow rad="38100">
                        <a:srgbClr val="002060"/>
                      </a:glow>
                      <a:outerShdw blurRad="38100" dist="25400" dir="5400000" algn="ctr">
                        <a:srgbClr val="6E747A">
                          <a:alpha val="43000"/>
                        </a:srgbClr>
                      </a:outerShdw>
                    </a:effectLst>
                    <a:latin typeface="Franklin Gothic Demi" panose="020B0703020102020204" pitchFamily="34" charset="0"/>
                    <a:ea typeface="Calibri"/>
                    <a:cs typeface="Times New Roman"/>
                  </a:rPr>
                  <a:t>getting with</a:t>
                </a:r>
              </a:p>
            </xdr:txBody>
          </xdr:sp>
        </xdr:grpSp>
        <xdr:grpSp>
          <xdr:nvGrpSpPr>
            <xdr:cNvPr id="37" name="Group 36">
              <a:extLst>
                <a:ext uri="{FF2B5EF4-FFF2-40B4-BE49-F238E27FC236}">
                  <a16:creationId xmlns:a16="http://schemas.microsoft.com/office/drawing/2014/main" id="{61BB2088-B29B-405C-A04B-455273B2840A}"/>
                </a:ext>
              </a:extLst>
            </xdr:cNvPr>
            <xdr:cNvGrpSpPr/>
          </xdr:nvGrpSpPr>
          <xdr:grpSpPr>
            <a:xfrm>
              <a:off x="0" y="0"/>
              <a:ext cx="2423160" cy="2468880"/>
              <a:chOff x="0" y="0"/>
              <a:chExt cx="2286000" cy="2304415"/>
            </a:xfrm>
          </xdr:grpSpPr>
          <xdr:sp macro="" textlink="">
            <xdr:nvSpPr>
              <xdr:cNvPr id="38" name="Arc 37">
                <a:extLst>
                  <a:ext uri="{FF2B5EF4-FFF2-40B4-BE49-F238E27FC236}">
                    <a16:creationId xmlns:a16="http://schemas.microsoft.com/office/drawing/2014/main" id="{879AA755-72C1-444B-849A-1B54CA645298}"/>
                  </a:ext>
                </a:extLst>
              </xdr:cNvPr>
              <xdr:cNvSpPr/>
            </xdr:nvSpPr>
            <xdr:spPr>
              <a:xfrm>
                <a:off x="0" y="0"/>
                <a:ext cx="2286000" cy="2286000"/>
              </a:xfrm>
              <a:prstGeom prst="arc">
                <a:avLst>
                  <a:gd name="adj1" fmla="val 114549"/>
                  <a:gd name="adj2" fmla="val 10811591"/>
                </a:avLst>
              </a:prstGeom>
              <a:ln w="76200">
                <a:solidFill>
                  <a:srgbClr val="00B0F0"/>
                </a:solidFill>
                <a:headEnd type="none" w="med" len="med"/>
                <a:tailEnd type="triangle" w="med" len="med"/>
              </a:ln>
              <a:effectLst>
                <a:outerShdw blurRad="50800" dist="38100" dir="16200000" rotWithShape="0">
                  <a:srgbClr val="0070C0">
                    <a:alpha val="40000"/>
                  </a:srgbClr>
                </a:outerShdw>
              </a:effectLst>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sp macro="" textlink="">
            <xdr:nvSpPr>
              <xdr:cNvPr id="39" name="Arc 38">
                <a:extLst>
                  <a:ext uri="{FF2B5EF4-FFF2-40B4-BE49-F238E27FC236}">
                    <a16:creationId xmlns:a16="http://schemas.microsoft.com/office/drawing/2014/main" id="{58DA7617-42F2-42D6-A0A4-923F2E05AE1C}"/>
                  </a:ext>
                </a:extLst>
              </xdr:cNvPr>
              <xdr:cNvSpPr/>
            </xdr:nvSpPr>
            <xdr:spPr>
              <a:xfrm>
                <a:off x="0" y="18416"/>
                <a:ext cx="2286000" cy="2285999"/>
              </a:xfrm>
              <a:prstGeom prst="arc">
                <a:avLst>
                  <a:gd name="adj1" fmla="val 10927428"/>
                  <a:gd name="adj2" fmla="val 21589047"/>
                </a:avLst>
              </a:prstGeom>
              <a:ln w="76200">
                <a:solidFill>
                  <a:srgbClr val="00B0F0"/>
                </a:solidFill>
                <a:headEnd type="none" w="med" len="med"/>
                <a:tailEnd type="triangle" w="med" len="med"/>
              </a:ln>
              <a:effectLst>
                <a:outerShdw blurRad="50800" dist="38100" dir="5400000" algn="t" rotWithShape="0">
                  <a:srgbClr val="0070C0">
                    <a:alpha val="40000"/>
                  </a:srgbClr>
                </a:outerShdw>
              </a:effectLst>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grpSp>
      </xdr:grpSp>
    </xdr:grpSp>
    <xdr:clientData/>
  </xdr:twoCellAnchor>
  <xdr:twoCellAnchor>
    <xdr:from>
      <xdr:col>1</xdr:col>
      <xdr:colOff>299721</xdr:colOff>
      <xdr:row>79</xdr:row>
      <xdr:rowOff>101600</xdr:rowOff>
    </xdr:from>
    <xdr:to>
      <xdr:col>1</xdr:col>
      <xdr:colOff>2262338</xdr:colOff>
      <xdr:row>89</xdr:row>
      <xdr:rowOff>116840</xdr:rowOff>
    </xdr:to>
    <xdr:grpSp>
      <xdr:nvGrpSpPr>
        <xdr:cNvPr id="48" name="getting alone quarter phase" hidden="1">
          <a:extLst>
            <a:ext uri="{FF2B5EF4-FFF2-40B4-BE49-F238E27FC236}">
              <a16:creationId xmlns:a16="http://schemas.microsoft.com/office/drawing/2014/main" id="{6828461D-66A1-4244-A2E5-B4E9985A1041}"/>
            </a:ext>
          </a:extLst>
        </xdr:cNvPr>
        <xdr:cNvGrpSpPr>
          <a:grpSpLocks noChangeAspect="1"/>
        </xdr:cNvGrpSpPr>
      </xdr:nvGrpSpPr>
      <xdr:grpSpPr>
        <a:xfrm>
          <a:off x="459741" y="19380200"/>
          <a:ext cx="1962617" cy="1920240"/>
          <a:chOff x="0" y="0"/>
          <a:chExt cx="2423160" cy="2459355"/>
        </a:xfrm>
      </xdr:grpSpPr>
      <xdr:grpSp>
        <xdr:nvGrpSpPr>
          <xdr:cNvPr id="49" name="Group 48">
            <a:extLst>
              <a:ext uri="{FF2B5EF4-FFF2-40B4-BE49-F238E27FC236}">
                <a16:creationId xmlns:a16="http://schemas.microsoft.com/office/drawing/2014/main" id="{1E22277A-884B-43EC-AFE2-702D3A6B42BF}"/>
              </a:ext>
            </a:extLst>
          </xdr:cNvPr>
          <xdr:cNvGrpSpPr/>
        </xdr:nvGrpSpPr>
        <xdr:grpSpPr>
          <a:xfrm rot="16200000" flipV="1">
            <a:off x="95250" y="95250"/>
            <a:ext cx="2286000" cy="2286000"/>
            <a:chOff x="0" y="0"/>
            <a:chExt cx="2295525" cy="2305050"/>
          </a:xfrm>
        </xdr:grpSpPr>
        <xdr:sp macro="" textlink="">
          <xdr:nvSpPr>
            <xdr:cNvPr id="57" name="Flowchart: Summing Junction 56">
              <a:extLst>
                <a:ext uri="{FF2B5EF4-FFF2-40B4-BE49-F238E27FC236}">
                  <a16:creationId xmlns:a16="http://schemas.microsoft.com/office/drawing/2014/main" id="{5AC80587-36F4-4810-8C3F-0A28C7881842}"/>
                </a:ext>
              </a:extLst>
            </xdr:cNvPr>
            <xdr:cNvSpPr>
              <a:spLocks noChangeAspect="1"/>
            </xdr:cNvSpPr>
          </xdr:nvSpPr>
          <xdr:spPr>
            <a:xfrm>
              <a:off x="0" y="0"/>
              <a:ext cx="2286000" cy="2286000"/>
            </a:xfrm>
            <a:prstGeom prst="flowChartSummingJunction">
              <a:avLst/>
            </a:prstGeom>
            <a:noFill/>
            <a:ln w="3175">
              <a:solidFill>
                <a:schemeClr val="bg2"/>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58" name="Pie 14">
              <a:extLst>
                <a:ext uri="{FF2B5EF4-FFF2-40B4-BE49-F238E27FC236}">
                  <a16:creationId xmlns:a16="http://schemas.microsoft.com/office/drawing/2014/main" id="{017CC062-15C4-4C1A-A929-FA50E2DADDEB}"/>
                </a:ext>
              </a:extLst>
            </xdr:cNvPr>
            <xdr:cNvSpPr>
              <a:spLocks noChangeAspect="1"/>
            </xdr:cNvSpPr>
          </xdr:nvSpPr>
          <xdr:spPr>
            <a:xfrm>
              <a:off x="9525" y="19050"/>
              <a:ext cx="2286000" cy="2286000"/>
            </a:xfrm>
            <a:prstGeom prst="pie">
              <a:avLst>
                <a:gd name="adj1" fmla="val 8085210"/>
                <a:gd name="adj2" fmla="val 2733737"/>
              </a:avLst>
            </a:prstGeom>
            <a:gradFill flip="none" rotWithShape="1">
              <a:gsLst>
                <a:gs pos="61000">
                  <a:schemeClr val="bg1">
                    <a:lumMod val="95000"/>
                  </a:schemeClr>
                </a:gs>
                <a:gs pos="100000">
                  <a:schemeClr val="bg1"/>
                </a:gs>
                <a:gs pos="57000">
                  <a:schemeClr val="bg1">
                    <a:lumMod val="65000"/>
                  </a:schemeClr>
                </a:gs>
                <a:gs pos="0">
                  <a:schemeClr val="bg1">
                    <a:lumMod val="65000"/>
                  </a:schemeClr>
                </a:gs>
                <a:gs pos="58000">
                  <a:schemeClr val="bg1">
                    <a:lumMod val="75000"/>
                  </a:schemeClr>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59" name="Pie 15">
              <a:extLst>
                <a:ext uri="{FF2B5EF4-FFF2-40B4-BE49-F238E27FC236}">
                  <a16:creationId xmlns:a16="http://schemas.microsoft.com/office/drawing/2014/main" id="{E7061FC2-EA00-45B2-BB0B-F39935CEB2BD}"/>
                </a:ext>
              </a:extLst>
            </xdr:cNvPr>
            <xdr:cNvSpPr>
              <a:spLocks noChangeAspect="1"/>
            </xdr:cNvSpPr>
          </xdr:nvSpPr>
          <xdr:spPr>
            <a:xfrm>
              <a:off x="9525" y="9525"/>
              <a:ext cx="2286000" cy="2286000"/>
            </a:xfrm>
            <a:prstGeom prst="pie">
              <a:avLst>
                <a:gd name="adj1" fmla="val 8058551"/>
                <a:gd name="adj2" fmla="val 13668892"/>
              </a:avLst>
            </a:prstGeom>
            <a:gradFill flip="none" rotWithShape="1">
              <a:gsLst>
                <a:gs pos="0">
                  <a:schemeClr val="bg1">
                    <a:lumMod val="75000"/>
                  </a:schemeClr>
                </a:gs>
                <a:gs pos="53000">
                  <a:schemeClr val="bg1">
                    <a:lumMod val="95000"/>
                  </a:schemeClr>
                </a:gs>
                <a:gs pos="50000">
                  <a:schemeClr val="lt1">
                    <a:shade val="67500"/>
                    <a:satMod val="115000"/>
                  </a:schemeClr>
                </a:gs>
                <a:gs pos="100000">
                  <a:schemeClr val="bg1"/>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60" name="Pie 16">
              <a:extLst>
                <a:ext uri="{FF2B5EF4-FFF2-40B4-BE49-F238E27FC236}">
                  <a16:creationId xmlns:a16="http://schemas.microsoft.com/office/drawing/2014/main" id="{66A4DEFC-6F30-4389-B2F7-A0B35C72C069}"/>
                </a:ext>
              </a:extLst>
            </xdr:cNvPr>
            <xdr:cNvSpPr>
              <a:spLocks noChangeAspect="1"/>
            </xdr:cNvSpPr>
          </xdr:nvSpPr>
          <xdr:spPr>
            <a:xfrm flipH="1">
              <a:off x="9525" y="19050"/>
              <a:ext cx="2286000" cy="2286000"/>
            </a:xfrm>
            <a:prstGeom prst="pie">
              <a:avLst>
                <a:gd name="adj1" fmla="val 8058551"/>
                <a:gd name="adj2" fmla="val 13668892"/>
              </a:avLst>
            </a:prstGeom>
            <a:gradFill flip="none" rotWithShape="1">
              <a:gsLst>
                <a:gs pos="0">
                  <a:schemeClr val="bg1">
                    <a:lumMod val="75000"/>
                  </a:schemeClr>
                </a:gs>
                <a:gs pos="53000">
                  <a:schemeClr val="bg1">
                    <a:lumMod val="95000"/>
                  </a:schemeClr>
                </a:gs>
                <a:gs pos="50000">
                  <a:schemeClr val="lt1">
                    <a:shade val="67500"/>
                    <a:satMod val="115000"/>
                  </a:schemeClr>
                </a:gs>
                <a:gs pos="100000">
                  <a:schemeClr val="bg1"/>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61" name="Rounded Rectangle 17">
              <a:extLst>
                <a:ext uri="{FF2B5EF4-FFF2-40B4-BE49-F238E27FC236}">
                  <a16:creationId xmlns:a16="http://schemas.microsoft.com/office/drawing/2014/main" id="{5A2A2458-0078-4F1E-B318-9BB9F4E26650}"/>
                </a:ext>
              </a:extLst>
            </xdr:cNvPr>
            <xdr:cNvSpPr/>
          </xdr:nvSpPr>
          <xdr:spPr>
            <a:xfrm rot="2700000">
              <a:off x="219075" y="695325"/>
              <a:ext cx="1097280" cy="91440"/>
            </a:xfrm>
            <a:prstGeom prst="roundRect">
              <a:avLst/>
            </a:prstGeom>
            <a:gradFill flip="none" rotWithShape="1">
              <a:gsLst>
                <a:gs pos="0">
                  <a:schemeClr val="bg1">
                    <a:lumMod val="65000"/>
                  </a:schemeClr>
                </a:gs>
                <a:gs pos="53000">
                  <a:srgbClr val="BCBCBC"/>
                </a:gs>
                <a:gs pos="49000">
                  <a:schemeClr val="bg1">
                    <a:lumMod val="65000"/>
                  </a:schemeClr>
                </a:gs>
                <a:gs pos="100000">
                  <a:srgbClr val="BCBCBC"/>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62" name="Rounded Rectangle 18">
              <a:extLst>
                <a:ext uri="{FF2B5EF4-FFF2-40B4-BE49-F238E27FC236}">
                  <a16:creationId xmlns:a16="http://schemas.microsoft.com/office/drawing/2014/main" id="{4517CFFE-983E-4FDC-BAAB-4E6A48A2E491}"/>
                </a:ext>
              </a:extLst>
            </xdr:cNvPr>
            <xdr:cNvSpPr/>
          </xdr:nvSpPr>
          <xdr:spPr>
            <a:xfrm rot="18900000" flipH="1">
              <a:off x="990600" y="695325"/>
              <a:ext cx="1097280" cy="91440"/>
            </a:xfrm>
            <a:prstGeom prst="roundRect">
              <a:avLst/>
            </a:prstGeom>
            <a:gradFill flip="none" rotWithShape="1">
              <a:gsLst>
                <a:gs pos="0">
                  <a:schemeClr val="bg1">
                    <a:lumMod val="65000"/>
                  </a:schemeClr>
                </a:gs>
                <a:gs pos="53000">
                  <a:srgbClr val="BCBCBC"/>
                </a:gs>
                <a:gs pos="49000">
                  <a:schemeClr val="bg1">
                    <a:lumMod val="65000"/>
                  </a:schemeClr>
                </a:gs>
                <a:gs pos="100000">
                  <a:srgbClr val="BCBCBC"/>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grpSp>
      <xdr:grpSp>
        <xdr:nvGrpSpPr>
          <xdr:cNvPr id="50" name="Group 49">
            <a:extLst>
              <a:ext uri="{FF2B5EF4-FFF2-40B4-BE49-F238E27FC236}">
                <a16:creationId xmlns:a16="http://schemas.microsoft.com/office/drawing/2014/main" id="{E384D228-6289-4048-9D88-9CA4214D40F9}"/>
              </a:ext>
            </a:extLst>
          </xdr:cNvPr>
          <xdr:cNvGrpSpPr/>
        </xdr:nvGrpSpPr>
        <xdr:grpSpPr>
          <a:xfrm>
            <a:off x="0" y="0"/>
            <a:ext cx="2423160" cy="2459355"/>
            <a:chOff x="0" y="0"/>
            <a:chExt cx="2423160" cy="2459355"/>
          </a:xfrm>
        </xdr:grpSpPr>
        <xdr:grpSp>
          <xdr:nvGrpSpPr>
            <xdr:cNvPr id="51" name="Group 50">
              <a:extLst>
                <a:ext uri="{FF2B5EF4-FFF2-40B4-BE49-F238E27FC236}">
                  <a16:creationId xmlns:a16="http://schemas.microsoft.com/office/drawing/2014/main" id="{33B48B60-8673-4E9B-9F96-6DD0361A1E32}"/>
                </a:ext>
              </a:extLst>
            </xdr:cNvPr>
            <xdr:cNvGrpSpPr/>
          </xdr:nvGrpSpPr>
          <xdr:grpSpPr>
            <a:xfrm>
              <a:off x="66675" y="85725"/>
              <a:ext cx="2286000" cy="2286000"/>
              <a:chOff x="0" y="-9525"/>
              <a:chExt cx="2286000" cy="2286000"/>
            </a:xfrm>
          </xdr:grpSpPr>
          <xdr:sp macro="" textlink="">
            <xdr:nvSpPr>
              <xdr:cNvPr id="55" name="Pie 11">
                <a:extLst>
                  <a:ext uri="{FF2B5EF4-FFF2-40B4-BE49-F238E27FC236}">
                    <a16:creationId xmlns:a16="http://schemas.microsoft.com/office/drawing/2014/main" id="{6183BD6E-D262-4224-9BE4-C6B43B739432}"/>
                  </a:ext>
                </a:extLst>
              </xdr:cNvPr>
              <xdr:cNvSpPr>
                <a:spLocks noChangeAspect="1"/>
              </xdr:cNvSpPr>
            </xdr:nvSpPr>
            <xdr:spPr>
              <a:xfrm>
                <a:off x="0" y="-9525"/>
                <a:ext cx="2286000" cy="2286000"/>
              </a:xfrm>
              <a:prstGeom prst="pie">
                <a:avLst>
                  <a:gd name="adj1" fmla="val 5398046"/>
                  <a:gd name="adj2" fmla="val 16201209"/>
                </a:avLst>
              </a:prstGeom>
              <a:solidFill>
                <a:schemeClr val="lt1">
                  <a:alpha val="25000"/>
                </a:schemeClr>
              </a:solidFill>
              <a:ln w="38100">
                <a:solidFill>
                  <a:srgbClr val="92D050"/>
                </a:solid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56" name="Text Box 116">
                <a:extLst>
                  <a:ext uri="{FF2B5EF4-FFF2-40B4-BE49-F238E27FC236}">
                    <a16:creationId xmlns:a16="http://schemas.microsoft.com/office/drawing/2014/main" id="{9F2B4A11-62F5-49AB-B160-EAE212DE7C57}"/>
                  </a:ext>
                </a:extLst>
              </xdr:cNvPr>
              <xdr:cNvSpPr txBox="1"/>
            </xdr:nvSpPr>
            <xdr:spPr>
              <a:xfrm rot="16200000">
                <a:off x="-116205" y="733714"/>
                <a:ext cx="1249680" cy="822960"/>
              </a:xfrm>
              <a:prstGeom prst="rect">
                <a:avLst/>
              </a:prstGeom>
              <a:noFill/>
              <a:ln>
                <a:noFill/>
              </a:ln>
              <a:effectLst/>
            </xdr:spPr>
            <xdr:txBody>
              <a:bodyPr rot="0" spcFirstLastPara="0" vert="horz" wrap="square" lIns="0" tIns="45720" rIns="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2000"/>
                  </a:lnSpc>
                </a:pPr>
                <a:r>
                  <a:rPr lang="en-US" sz="2000" b="1">
                    <a:ln w="9525" cap="flat" cmpd="sng" algn="ctr">
                      <a:solidFill>
                        <a:srgbClr val="5B9BD5"/>
                      </a:solidFill>
                      <a:prstDash val="solid"/>
                      <a:round/>
                    </a:ln>
                    <a:solidFill>
                      <a:srgbClr val="DEEAF6"/>
                    </a:solidFill>
                    <a:effectLst>
                      <a:glow rad="38100">
                        <a:srgbClr val="002060"/>
                      </a:glow>
                      <a:outerShdw blurRad="38100" dist="25400" dir="5400000" algn="ctr">
                        <a:srgbClr val="6E747A">
                          <a:alpha val="43000"/>
                        </a:srgbClr>
                      </a:outerShdw>
                    </a:effectLst>
                    <a:latin typeface="Franklin Gothic Demi" panose="020B0703020102020204" pitchFamily="34" charset="0"/>
                    <a:ea typeface="Calibri"/>
                    <a:cs typeface="Times New Roman"/>
                  </a:rPr>
                  <a:t>getting alone</a:t>
                </a:r>
              </a:p>
            </xdr:txBody>
          </xdr:sp>
        </xdr:grpSp>
        <xdr:grpSp>
          <xdr:nvGrpSpPr>
            <xdr:cNvPr id="52" name="Group 51">
              <a:extLst>
                <a:ext uri="{FF2B5EF4-FFF2-40B4-BE49-F238E27FC236}">
                  <a16:creationId xmlns:a16="http://schemas.microsoft.com/office/drawing/2014/main" id="{366C7E81-65CC-4CD8-87EA-DABAD890A574}"/>
                </a:ext>
              </a:extLst>
            </xdr:cNvPr>
            <xdr:cNvGrpSpPr/>
          </xdr:nvGrpSpPr>
          <xdr:grpSpPr>
            <a:xfrm>
              <a:off x="0" y="0"/>
              <a:ext cx="2423160" cy="2459355"/>
              <a:chOff x="0" y="0"/>
              <a:chExt cx="2286000" cy="2295525"/>
            </a:xfrm>
          </xdr:grpSpPr>
          <xdr:sp macro="" textlink="">
            <xdr:nvSpPr>
              <xdr:cNvPr id="53" name="Arc 52">
                <a:extLst>
                  <a:ext uri="{FF2B5EF4-FFF2-40B4-BE49-F238E27FC236}">
                    <a16:creationId xmlns:a16="http://schemas.microsoft.com/office/drawing/2014/main" id="{ACAA5B4B-B5D7-4E09-A70E-AA58FB988D1E}"/>
                  </a:ext>
                </a:extLst>
              </xdr:cNvPr>
              <xdr:cNvSpPr/>
            </xdr:nvSpPr>
            <xdr:spPr>
              <a:xfrm>
                <a:off x="0" y="0"/>
                <a:ext cx="2286000" cy="2286000"/>
              </a:xfrm>
              <a:prstGeom prst="arc">
                <a:avLst>
                  <a:gd name="adj1" fmla="val 114549"/>
                  <a:gd name="adj2" fmla="val 10811591"/>
                </a:avLst>
              </a:prstGeom>
              <a:ln w="76200">
                <a:solidFill>
                  <a:srgbClr val="00B0F0"/>
                </a:solidFill>
                <a:headEnd type="none" w="med" len="med"/>
                <a:tailEnd type="triangle" w="med" len="med"/>
              </a:ln>
              <a:effectLst>
                <a:outerShdw blurRad="50800" dist="38100" dir="16200000" rotWithShape="0">
                  <a:srgbClr val="0070C0">
                    <a:alpha val="40000"/>
                  </a:srgbClr>
                </a:outerShdw>
              </a:effectLst>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sp macro="" textlink="">
            <xdr:nvSpPr>
              <xdr:cNvPr id="54" name="Arc 53">
                <a:extLst>
                  <a:ext uri="{FF2B5EF4-FFF2-40B4-BE49-F238E27FC236}">
                    <a16:creationId xmlns:a16="http://schemas.microsoft.com/office/drawing/2014/main" id="{B55AF184-01CB-4874-9B1C-7A00C0C0F86D}"/>
                  </a:ext>
                </a:extLst>
              </xdr:cNvPr>
              <xdr:cNvSpPr/>
            </xdr:nvSpPr>
            <xdr:spPr>
              <a:xfrm>
                <a:off x="0" y="9525"/>
                <a:ext cx="2286000" cy="2286000"/>
              </a:xfrm>
              <a:prstGeom prst="arc">
                <a:avLst>
                  <a:gd name="adj1" fmla="val 10927428"/>
                  <a:gd name="adj2" fmla="val 21589047"/>
                </a:avLst>
              </a:prstGeom>
              <a:ln w="76200">
                <a:solidFill>
                  <a:srgbClr val="00B0F0"/>
                </a:solidFill>
                <a:headEnd type="none" w="med" len="med"/>
                <a:tailEnd type="triangle" w="med" len="med"/>
              </a:ln>
              <a:effectLst>
                <a:outerShdw blurRad="50800" dist="38100" dir="5400000" algn="t" rotWithShape="0">
                  <a:srgbClr val="0070C0">
                    <a:alpha val="40000"/>
                  </a:srgbClr>
                </a:outerShdw>
              </a:effectLst>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grpSp>
      </xdr:grpSp>
    </xdr:grpSp>
    <xdr:clientData/>
  </xdr:twoCellAnchor>
  <xdr:twoCellAnchor>
    <xdr:from>
      <xdr:col>1</xdr:col>
      <xdr:colOff>1455420</xdr:colOff>
      <xdr:row>18</xdr:row>
      <xdr:rowOff>220980</xdr:rowOff>
    </xdr:from>
    <xdr:to>
      <xdr:col>2</xdr:col>
      <xdr:colOff>1402080</xdr:colOff>
      <xdr:row>29</xdr:row>
      <xdr:rowOff>30480</xdr:rowOff>
    </xdr:to>
    <xdr:sp macro="" textlink="">
      <xdr:nvSpPr>
        <xdr:cNvPr id="63" name="BEING TOGETHER half circle">
          <a:extLst>
            <a:ext uri="{FF2B5EF4-FFF2-40B4-BE49-F238E27FC236}">
              <a16:creationId xmlns:a16="http://schemas.microsoft.com/office/drawing/2014/main" id="{3C77C369-352B-4483-B6E2-000DB2BF879D}"/>
            </a:ext>
          </a:extLst>
        </xdr:cNvPr>
        <xdr:cNvSpPr>
          <a:spLocks noChangeAspect="1"/>
        </xdr:cNvSpPr>
      </xdr:nvSpPr>
      <xdr:spPr>
        <a:xfrm>
          <a:off x="1615440" y="5044440"/>
          <a:ext cx="2743200" cy="2743200"/>
        </a:xfrm>
        <a:prstGeom prst="pie">
          <a:avLst>
            <a:gd name="adj1" fmla="val 0"/>
            <a:gd name="adj2" fmla="val 10778514"/>
          </a:avLst>
        </a:prstGeom>
        <a:solidFill>
          <a:srgbClr val="C896FF"/>
        </a:solidFill>
        <a:ln>
          <a:solidFill>
            <a:schemeClr val="accent5">
              <a:lumMod val="20000"/>
              <a:lumOff val="80000"/>
            </a:schemeClr>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b"/>
        <a:lstStyle/>
        <a:p>
          <a:pPr algn="ctr"/>
          <a:r>
            <a:rPr lang="en-US" sz="1800">
              <a:ln>
                <a:solidFill>
                  <a:schemeClr val="bg1"/>
                </a:solidFill>
              </a:ln>
              <a:solidFill>
                <a:srgbClr val="FFFFFF"/>
              </a:solidFill>
              <a:latin typeface="Franklin Gothic Demi" panose="020B0703020102020204" pitchFamily="34" charset="0"/>
            </a:rPr>
            <a:t>BEING WITH</a:t>
          </a:r>
        </a:p>
      </xdr:txBody>
    </xdr:sp>
    <xdr:clientData/>
  </xdr:twoCellAnchor>
  <xdr:twoCellAnchor>
    <xdr:from>
      <xdr:col>1</xdr:col>
      <xdr:colOff>1470660</xdr:colOff>
      <xdr:row>12</xdr:row>
      <xdr:rowOff>190500</xdr:rowOff>
    </xdr:from>
    <xdr:to>
      <xdr:col>2</xdr:col>
      <xdr:colOff>1417320</xdr:colOff>
      <xdr:row>23</xdr:row>
      <xdr:rowOff>0</xdr:rowOff>
    </xdr:to>
    <xdr:sp macro="" textlink="">
      <xdr:nvSpPr>
        <xdr:cNvPr id="64" name="BEING ALONE half circle">
          <a:extLst>
            <a:ext uri="{FF2B5EF4-FFF2-40B4-BE49-F238E27FC236}">
              <a16:creationId xmlns:a16="http://schemas.microsoft.com/office/drawing/2014/main" id="{B719FB8F-2917-420D-BD5E-B3766E0B9431}"/>
            </a:ext>
          </a:extLst>
        </xdr:cNvPr>
        <xdr:cNvSpPr>
          <a:spLocks noChangeAspect="1"/>
        </xdr:cNvSpPr>
      </xdr:nvSpPr>
      <xdr:spPr>
        <a:xfrm>
          <a:off x="1630680" y="3413760"/>
          <a:ext cx="2743200" cy="2743200"/>
        </a:xfrm>
        <a:prstGeom prst="pie">
          <a:avLst>
            <a:gd name="adj1" fmla="val 10785143"/>
            <a:gd name="adj2" fmla="val 21593598"/>
          </a:avLst>
        </a:prstGeom>
        <a:solidFill>
          <a:schemeClr val="accent6">
            <a:lumMod val="40000"/>
            <a:lumOff val="60000"/>
          </a:schemeClr>
        </a:solidFill>
        <a:ln>
          <a:solidFill>
            <a:schemeClr val="accent5">
              <a:lumMod val="20000"/>
              <a:lumOff val="80000"/>
            </a:schemeClr>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t"/>
        <a:lstStyle/>
        <a:p>
          <a:pPr algn="ctr"/>
          <a:r>
            <a:rPr lang="en-US" sz="2000">
              <a:ln>
                <a:solidFill>
                  <a:schemeClr val="bg1"/>
                </a:solidFill>
              </a:ln>
              <a:solidFill>
                <a:srgbClr val="FFFFFF"/>
              </a:solidFill>
              <a:latin typeface="Franklin Gothic Demi" panose="020B0703020102020204" pitchFamily="34" charset="0"/>
            </a:rPr>
            <a:t>BEING ALONE</a:t>
          </a:r>
        </a:p>
      </xdr:txBody>
    </xdr:sp>
    <xdr:clientData/>
  </xdr:twoCellAnchor>
  <xdr:twoCellAnchor editAs="oneCell">
    <xdr:from>
      <xdr:col>1</xdr:col>
      <xdr:colOff>1391920</xdr:colOff>
      <xdr:row>15</xdr:row>
      <xdr:rowOff>203199</xdr:rowOff>
    </xdr:from>
    <xdr:to>
      <xdr:col>2</xdr:col>
      <xdr:colOff>1430020</xdr:colOff>
      <xdr:row>26</xdr:row>
      <xdr:rowOff>46214</xdr:rowOff>
    </xdr:to>
    <xdr:pic>
      <xdr:nvPicPr>
        <xdr:cNvPr id="65" name="self-needs social-needs circle halves">
          <a:extLst>
            <a:ext uri="{FF2B5EF4-FFF2-40B4-BE49-F238E27FC236}">
              <a16:creationId xmlns:a16="http://schemas.microsoft.com/office/drawing/2014/main" id="{73B12BD3-9B1B-416F-9B83-E7667F7E2C1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551940" y="4226559"/>
          <a:ext cx="2834640" cy="2776715"/>
        </a:xfrm>
        <a:prstGeom prst="rect">
          <a:avLst/>
        </a:prstGeom>
      </xdr:spPr>
    </xdr:pic>
    <xdr:clientData/>
  </xdr:twoCellAnchor>
  <xdr:twoCellAnchor editAs="oneCell">
    <xdr:from>
      <xdr:col>0</xdr:col>
      <xdr:colOff>0</xdr:colOff>
      <xdr:row>57</xdr:row>
      <xdr:rowOff>586738</xdr:rowOff>
    </xdr:from>
    <xdr:to>
      <xdr:col>3</xdr:col>
      <xdr:colOff>99060</xdr:colOff>
      <xdr:row>59</xdr:row>
      <xdr:rowOff>723486</xdr:rowOff>
    </xdr:to>
    <xdr:pic>
      <xdr:nvPicPr>
        <xdr:cNvPr id="66" name="being alone + being with = both">
          <a:extLst>
            <a:ext uri="{FF2B5EF4-FFF2-40B4-BE49-F238E27FC236}">
              <a16:creationId xmlns:a16="http://schemas.microsoft.com/office/drawing/2014/main" id="{8730EAF6-DDD1-4DEC-87EB-5DE00D9C12DD}"/>
            </a:ext>
          </a:extLst>
        </xdr:cNvPr>
        <xdr:cNvPicPr>
          <a:picLocks noChangeAspect="1"/>
        </xdr:cNvPicPr>
      </xdr:nvPicPr>
      <xdr:blipFill>
        <a:blip xmlns:r="http://schemas.openxmlformats.org/officeDocument/2006/relationships" r:embed="rId5"/>
        <a:stretch>
          <a:fillRect/>
        </a:stretch>
      </xdr:blipFill>
      <xdr:spPr>
        <a:xfrm>
          <a:off x="0" y="13845538"/>
          <a:ext cx="5852160" cy="1660748"/>
        </a:xfrm>
        <a:prstGeom prst="rect">
          <a:avLst/>
        </a:prstGeom>
      </xdr:spPr>
    </xdr:pic>
    <xdr:clientData/>
  </xdr:twoCellAnchor>
  <xdr:twoCellAnchor editAs="oneCell">
    <xdr:from>
      <xdr:col>2</xdr:col>
      <xdr:colOff>175260</xdr:colOff>
      <xdr:row>34</xdr:row>
      <xdr:rowOff>167640</xdr:rowOff>
    </xdr:from>
    <xdr:to>
      <xdr:col>2</xdr:col>
      <xdr:colOff>2402739</xdr:colOff>
      <xdr:row>44</xdr:row>
      <xdr:rowOff>182880</xdr:rowOff>
    </xdr:to>
    <xdr:pic>
      <xdr:nvPicPr>
        <xdr:cNvPr id="67" name="being alone quarter-phase">
          <a:extLst>
            <a:ext uri="{FF2B5EF4-FFF2-40B4-BE49-F238E27FC236}">
              <a16:creationId xmlns:a16="http://schemas.microsoft.com/office/drawing/2014/main" id="{CE406C62-13D4-43CF-BE94-AC8DD52225F8}"/>
            </a:ext>
          </a:extLst>
        </xdr:cNvPr>
        <xdr:cNvPicPr>
          <a:picLocks noChangeAspect="1"/>
        </xdr:cNvPicPr>
      </xdr:nvPicPr>
      <xdr:blipFill>
        <a:blip xmlns:r="http://schemas.openxmlformats.org/officeDocument/2006/relationships" r:embed="rId6"/>
        <a:stretch>
          <a:fillRect/>
        </a:stretch>
      </xdr:blipFill>
      <xdr:spPr>
        <a:xfrm>
          <a:off x="3131820" y="9044940"/>
          <a:ext cx="2227479" cy="1920240"/>
        </a:xfrm>
        <a:prstGeom prst="rect">
          <a:avLst/>
        </a:prstGeom>
      </xdr:spPr>
    </xdr:pic>
    <xdr:clientData/>
  </xdr:twoCellAnchor>
  <xdr:twoCellAnchor editAs="oneCell">
    <xdr:from>
      <xdr:col>0</xdr:col>
      <xdr:colOff>121920</xdr:colOff>
      <xdr:row>48</xdr:row>
      <xdr:rowOff>7620</xdr:rowOff>
    </xdr:from>
    <xdr:to>
      <xdr:col>1</xdr:col>
      <xdr:colOff>2189379</xdr:colOff>
      <xdr:row>57</xdr:row>
      <xdr:rowOff>213360</xdr:rowOff>
    </xdr:to>
    <xdr:pic>
      <xdr:nvPicPr>
        <xdr:cNvPr id="68" name="being with quarter-phase">
          <a:extLst>
            <a:ext uri="{FF2B5EF4-FFF2-40B4-BE49-F238E27FC236}">
              <a16:creationId xmlns:a16="http://schemas.microsoft.com/office/drawing/2014/main" id="{B1381B52-8780-4D29-9D6B-F0E394AEAC23}"/>
            </a:ext>
          </a:extLst>
        </xdr:cNvPr>
        <xdr:cNvPicPr>
          <a:picLocks noChangeAspect="1"/>
        </xdr:cNvPicPr>
      </xdr:nvPicPr>
      <xdr:blipFill>
        <a:blip xmlns:r="http://schemas.openxmlformats.org/officeDocument/2006/relationships" r:embed="rId7"/>
        <a:stretch>
          <a:fillRect/>
        </a:stretch>
      </xdr:blipFill>
      <xdr:spPr>
        <a:xfrm>
          <a:off x="121920" y="11551920"/>
          <a:ext cx="2227479" cy="1920240"/>
        </a:xfrm>
        <a:prstGeom prst="rect">
          <a:avLst/>
        </a:prstGeom>
      </xdr:spPr>
    </xdr:pic>
    <xdr:clientData/>
  </xdr:twoCellAnchor>
  <xdr:twoCellAnchor>
    <xdr:from>
      <xdr:col>0</xdr:col>
      <xdr:colOff>76200</xdr:colOff>
      <xdr:row>128</xdr:row>
      <xdr:rowOff>99060</xdr:rowOff>
    </xdr:from>
    <xdr:to>
      <xdr:col>3</xdr:col>
      <xdr:colOff>60940</xdr:colOff>
      <xdr:row>131</xdr:row>
      <xdr:rowOff>108160</xdr:rowOff>
    </xdr:to>
    <xdr:sp macro="" textlink="">
      <xdr:nvSpPr>
        <xdr:cNvPr id="69" name="Rectangle: seasons of your life">
          <a:hlinkClick xmlns:r="http://schemas.openxmlformats.org/officeDocument/2006/relationships" r:id="rId8"/>
          <a:extLst>
            <a:ext uri="{FF2B5EF4-FFF2-40B4-BE49-F238E27FC236}">
              <a16:creationId xmlns:a16="http://schemas.microsoft.com/office/drawing/2014/main" id="{32265A54-579A-4F49-B047-AB07A8B81BD8}"/>
            </a:ext>
          </a:extLst>
        </xdr:cNvPr>
        <xdr:cNvSpPr/>
      </xdr:nvSpPr>
      <xdr:spPr>
        <a:xfrm>
          <a:off x="76200" y="32499300"/>
          <a:ext cx="5737840" cy="580600"/>
        </a:xfrm>
        <a:prstGeom prst="roundRect">
          <a:avLst/>
        </a:prstGeom>
        <a:solidFill>
          <a:srgbClr val="640096"/>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400">
              <a:latin typeface="Arial Black" panose="020B0A04020102020204" pitchFamily="34" charset="0"/>
            </a:rPr>
            <a:t>seasons of your</a:t>
          </a:r>
          <a:r>
            <a:rPr lang="en-US" sz="2400" baseline="0">
              <a:latin typeface="Arial Black" panose="020B0A04020102020204" pitchFamily="34" charset="0"/>
            </a:rPr>
            <a:t> life</a:t>
          </a:r>
          <a:endParaRPr lang="en-US" sz="2400">
            <a:latin typeface="Arial Black" panose="020B0A04020102020204" pitchFamily="34" charset="0"/>
          </a:endParaRPr>
        </a:p>
      </xdr:txBody>
    </xdr:sp>
    <xdr:clientData/>
  </xdr:twoCellAnchor>
  <xdr:twoCellAnchor>
    <xdr:from>
      <xdr:col>0</xdr:col>
      <xdr:colOff>96601</xdr:colOff>
      <xdr:row>131</xdr:row>
      <xdr:rowOff>172671</xdr:rowOff>
    </xdr:from>
    <xdr:to>
      <xdr:col>3</xdr:col>
      <xdr:colOff>66040</xdr:colOff>
      <xdr:row>134</xdr:row>
      <xdr:rowOff>63500</xdr:rowOff>
    </xdr:to>
    <xdr:grpSp>
      <xdr:nvGrpSpPr>
        <xdr:cNvPr id="70" name="SEASONS bar">
          <a:extLst>
            <a:ext uri="{FF2B5EF4-FFF2-40B4-BE49-F238E27FC236}">
              <a16:creationId xmlns:a16="http://schemas.microsoft.com/office/drawing/2014/main" id="{7C22DB6A-8A12-47D5-A95F-059B46DBA58A}"/>
            </a:ext>
          </a:extLst>
        </xdr:cNvPr>
        <xdr:cNvGrpSpPr/>
      </xdr:nvGrpSpPr>
      <xdr:grpSpPr>
        <a:xfrm>
          <a:off x="96601" y="33167271"/>
          <a:ext cx="5722539" cy="462329"/>
          <a:chOff x="30480" y="75062080"/>
          <a:chExt cx="5699760" cy="436880"/>
        </a:xfrm>
      </xdr:grpSpPr>
      <xdr:sp macro="" textlink="">
        <xdr:nvSpPr>
          <xdr:cNvPr id="71" name="Rectangle: SPRING">
            <a:hlinkClick xmlns:r="http://schemas.openxmlformats.org/officeDocument/2006/relationships" r:id="rId9" tooltip="Go to Spring description"/>
            <a:extLst>
              <a:ext uri="{FF2B5EF4-FFF2-40B4-BE49-F238E27FC236}">
                <a16:creationId xmlns:a16="http://schemas.microsoft.com/office/drawing/2014/main" id="{0F67A114-A414-4973-980F-D4297D81F32E}"/>
              </a:ext>
            </a:extLst>
          </xdr:cNvPr>
          <xdr:cNvSpPr/>
        </xdr:nvSpPr>
        <xdr:spPr>
          <a:xfrm>
            <a:off x="30480" y="75062080"/>
            <a:ext cx="1371600" cy="436880"/>
          </a:xfrm>
          <a:prstGeom prst="roundRect">
            <a:avLst/>
          </a:prstGeom>
          <a:solidFill>
            <a:srgbClr val="7D00EB"/>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a:latin typeface="Bahnschrift Condensed" panose="020B0502040204020203" pitchFamily="34" charset="0"/>
              </a:rPr>
              <a:t>SPRING</a:t>
            </a:r>
          </a:p>
        </xdr:txBody>
      </xdr:sp>
      <xdr:sp macro="" textlink="">
        <xdr:nvSpPr>
          <xdr:cNvPr id="72" name="Rectangle: SUMMER">
            <a:hlinkClick xmlns:r="http://schemas.openxmlformats.org/officeDocument/2006/relationships" r:id="rId10" tooltip="Go to Summer description"/>
            <a:extLst>
              <a:ext uri="{FF2B5EF4-FFF2-40B4-BE49-F238E27FC236}">
                <a16:creationId xmlns:a16="http://schemas.microsoft.com/office/drawing/2014/main" id="{61AE77EC-EC9A-475E-8CEE-3E4A64F14E5D}"/>
              </a:ext>
            </a:extLst>
          </xdr:cNvPr>
          <xdr:cNvSpPr/>
        </xdr:nvSpPr>
        <xdr:spPr>
          <a:xfrm>
            <a:off x="1473200" y="75062080"/>
            <a:ext cx="1371600" cy="436880"/>
          </a:xfrm>
          <a:prstGeom prst="roundRect">
            <a:avLst/>
          </a:prstGeom>
          <a:solidFill>
            <a:srgbClr val="7D00EB"/>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a:latin typeface="Bahnschrift Condensed" panose="020B0502040204020203" pitchFamily="34" charset="0"/>
              </a:rPr>
              <a:t>SUMMER</a:t>
            </a:r>
          </a:p>
        </xdr:txBody>
      </xdr:sp>
      <xdr:sp macro="" textlink="">
        <xdr:nvSpPr>
          <xdr:cNvPr id="73" name="Rectangle: AUTUMN">
            <a:hlinkClick xmlns:r="http://schemas.openxmlformats.org/officeDocument/2006/relationships" r:id="rId11" tooltip="Go to Autumn description"/>
            <a:extLst>
              <a:ext uri="{FF2B5EF4-FFF2-40B4-BE49-F238E27FC236}">
                <a16:creationId xmlns:a16="http://schemas.microsoft.com/office/drawing/2014/main" id="{8F864787-1A10-4668-957A-658978A719BF}"/>
              </a:ext>
            </a:extLst>
          </xdr:cNvPr>
          <xdr:cNvSpPr/>
        </xdr:nvSpPr>
        <xdr:spPr>
          <a:xfrm>
            <a:off x="2915920" y="75062080"/>
            <a:ext cx="1371600" cy="436880"/>
          </a:xfrm>
          <a:prstGeom prst="roundRect">
            <a:avLst/>
          </a:prstGeom>
          <a:solidFill>
            <a:srgbClr val="7D00EB"/>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a:latin typeface="Bahnschrift Condensed" panose="020B0502040204020203" pitchFamily="34" charset="0"/>
              </a:rPr>
              <a:t>AUTUMN</a:t>
            </a:r>
          </a:p>
        </xdr:txBody>
      </xdr:sp>
      <xdr:sp macro="" textlink="">
        <xdr:nvSpPr>
          <xdr:cNvPr id="74" name="Rectangle: WINTER">
            <a:hlinkClick xmlns:r="http://schemas.openxmlformats.org/officeDocument/2006/relationships" r:id="rId12" tooltip="Go to Winter description"/>
            <a:extLst>
              <a:ext uri="{FF2B5EF4-FFF2-40B4-BE49-F238E27FC236}">
                <a16:creationId xmlns:a16="http://schemas.microsoft.com/office/drawing/2014/main" id="{081F93B2-634D-45EA-8BA6-BE4D7EAFAF2C}"/>
              </a:ext>
            </a:extLst>
          </xdr:cNvPr>
          <xdr:cNvSpPr/>
        </xdr:nvSpPr>
        <xdr:spPr>
          <a:xfrm>
            <a:off x="4358640" y="75062080"/>
            <a:ext cx="1371600" cy="436880"/>
          </a:xfrm>
          <a:prstGeom prst="roundRect">
            <a:avLst/>
          </a:prstGeom>
          <a:solidFill>
            <a:srgbClr val="7D00EB"/>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a:latin typeface="Bahnschrift Condensed" panose="020B0502040204020203" pitchFamily="34" charset="0"/>
              </a:rPr>
              <a:t>WINTER</a:t>
            </a:r>
          </a:p>
        </xdr:txBody>
      </xdr:sp>
    </xdr:grpSp>
    <xdr:clientData/>
  </xdr:twoCellAnchor>
  <xdr:twoCellAnchor editAs="oneCell">
    <xdr:from>
      <xdr:col>2</xdr:col>
      <xdr:colOff>277140</xdr:colOff>
      <xdr:row>212</xdr:row>
      <xdr:rowOff>12980</xdr:rowOff>
    </xdr:from>
    <xdr:to>
      <xdr:col>2</xdr:col>
      <xdr:colOff>2540490</xdr:colOff>
      <xdr:row>218</xdr:row>
      <xdr:rowOff>493040</xdr:rowOff>
    </xdr:to>
    <xdr:pic>
      <xdr:nvPicPr>
        <xdr:cNvPr id="75" name="dependency needs">
          <a:extLst>
            <a:ext uri="{FF2B5EF4-FFF2-40B4-BE49-F238E27FC236}">
              <a16:creationId xmlns:a16="http://schemas.microsoft.com/office/drawing/2014/main" id="{24E44B20-5B08-4C00-87FE-98815BD24FE4}"/>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233700" y="52225220"/>
          <a:ext cx="2263350" cy="2194560"/>
        </a:xfrm>
        <a:prstGeom prst="rect">
          <a:avLst/>
        </a:prstGeom>
      </xdr:spPr>
    </xdr:pic>
    <xdr:clientData/>
  </xdr:twoCellAnchor>
  <xdr:twoCellAnchor editAs="oneCell">
    <xdr:from>
      <xdr:col>2</xdr:col>
      <xdr:colOff>236641</xdr:colOff>
      <xdr:row>247</xdr:row>
      <xdr:rowOff>135040</xdr:rowOff>
    </xdr:from>
    <xdr:to>
      <xdr:col>2</xdr:col>
      <xdr:colOff>2496770</xdr:colOff>
      <xdr:row>251</xdr:row>
      <xdr:rowOff>424600</xdr:rowOff>
    </xdr:to>
    <xdr:pic>
      <xdr:nvPicPr>
        <xdr:cNvPr id="76" name="counterdependency needs">
          <a:extLst>
            <a:ext uri="{FF2B5EF4-FFF2-40B4-BE49-F238E27FC236}">
              <a16:creationId xmlns:a16="http://schemas.microsoft.com/office/drawing/2014/main" id="{2546E873-F56A-4912-8726-D3C8D13CADE7}"/>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3193201" y="60919780"/>
          <a:ext cx="2260129" cy="2194560"/>
        </a:xfrm>
        <a:prstGeom prst="rect">
          <a:avLst/>
        </a:prstGeom>
      </xdr:spPr>
    </xdr:pic>
    <xdr:clientData/>
  </xdr:twoCellAnchor>
  <xdr:twoCellAnchor editAs="oneCell">
    <xdr:from>
      <xdr:col>2</xdr:col>
      <xdr:colOff>180901</xdr:colOff>
      <xdr:row>275</xdr:row>
      <xdr:rowOff>150420</xdr:rowOff>
    </xdr:from>
    <xdr:to>
      <xdr:col>2</xdr:col>
      <xdr:colOff>2441030</xdr:colOff>
      <xdr:row>282</xdr:row>
      <xdr:rowOff>439980</xdr:rowOff>
    </xdr:to>
    <xdr:pic>
      <xdr:nvPicPr>
        <xdr:cNvPr id="77" name="independency needs">
          <a:extLst>
            <a:ext uri="{FF2B5EF4-FFF2-40B4-BE49-F238E27FC236}">
              <a16:creationId xmlns:a16="http://schemas.microsoft.com/office/drawing/2014/main" id="{E685F174-930F-4B7A-A4F6-9CF0EAA1162B}"/>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3137461" y="68174160"/>
          <a:ext cx="2260129" cy="2194560"/>
        </a:xfrm>
        <a:prstGeom prst="rect">
          <a:avLst/>
        </a:prstGeom>
      </xdr:spPr>
    </xdr:pic>
    <xdr:clientData/>
  </xdr:twoCellAnchor>
  <xdr:twoCellAnchor editAs="oneCell">
    <xdr:from>
      <xdr:col>2</xdr:col>
      <xdr:colOff>213360</xdr:colOff>
      <xdr:row>181</xdr:row>
      <xdr:rowOff>160020</xdr:rowOff>
    </xdr:from>
    <xdr:to>
      <xdr:col>2</xdr:col>
      <xdr:colOff>2476710</xdr:colOff>
      <xdr:row>187</xdr:row>
      <xdr:rowOff>68580</xdr:rowOff>
    </xdr:to>
    <xdr:pic>
      <xdr:nvPicPr>
        <xdr:cNvPr id="78" name="interdependency quadrant">
          <a:extLst>
            <a:ext uri="{FF2B5EF4-FFF2-40B4-BE49-F238E27FC236}">
              <a16:creationId xmlns:a16="http://schemas.microsoft.com/office/drawing/2014/main" id="{D40E19BC-A6B6-4889-BE98-20B4B1409E8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3169920" y="44561760"/>
          <a:ext cx="2263350" cy="2194560"/>
        </a:xfrm>
        <a:prstGeom prst="rect">
          <a:avLst/>
        </a:prstGeom>
      </xdr:spPr>
    </xdr:pic>
    <xdr:clientData/>
  </xdr:twoCellAnchor>
  <xdr:twoCellAnchor editAs="oneCell">
    <xdr:from>
      <xdr:col>1</xdr:col>
      <xdr:colOff>53340</xdr:colOff>
      <xdr:row>100</xdr:row>
      <xdr:rowOff>45721</xdr:rowOff>
    </xdr:from>
    <xdr:to>
      <xdr:col>2</xdr:col>
      <xdr:colOff>2651760</xdr:colOff>
      <xdr:row>108</xdr:row>
      <xdr:rowOff>111940</xdr:rowOff>
    </xdr:to>
    <xdr:pic>
      <xdr:nvPicPr>
        <xdr:cNvPr id="79" name="NS+EW=4S">
          <a:extLst>
            <a:ext uri="{FF2B5EF4-FFF2-40B4-BE49-F238E27FC236}">
              <a16:creationId xmlns:a16="http://schemas.microsoft.com/office/drawing/2014/main" id="{1BABF84B-C67D-409C-816A-FF44E8F057E8}"/>
            </a:ext>
          </a:extLst>
        </xdr:cNvPr>
        <xdr:cNvPicPr>
          <a:picLocks noChangeAspect="1"/>
        </xdr:cNvPicPr>
      </xdr:nvPicPr>
      <xdr:blipFill rotWithShape="1">
        <a:blip xmlns:r="http://schemas.openxmlformats.org/officeDocument/2006/relationships" r:embed="rId17"/>
        <a:srcRect l="2692" r="2692"/>
        <a:stretch/>
      </xdr:blipFill>
      <xdr:spPr>
        <a:xfrm>
          <a:off x="213360" y="25206961"/>
          <a:ext cx="5394960" cy="1590219"/>
        </a:xfrm>
        <a:prstGeom prst="rect">
          <a:avLst/>
        </a:prstGeom>
      </xdr:spPr>
    </xdr:pic>
    <xdr:clientData/>
  </xdr:twoCellAnchor>
  <xdr:twoCellAnchor editAs="oneCell">
    <xdr:from>
      <xdr:col>0</xdr:col>
      <xdr:colOff>60960</xdr:colOff>
      <xdr:row>89</xdr:row>
      <xdr:rowOff>594360</xdr:rowOff>
    </xdr:from>
    <xdr:to>
      <xdr:col>3</xdr:col>
      <xdr:colOff>68580</xdr:colOff>
      <xdr:row>91</xdr:row>
      <xdr:rowOff>753974</xdr:rowOff>
    </xdr:to>
    <xdr:pic>
      <xdr:nvPicPr>
        <xdr:cNvPr id="80" name="getting with + getting alone = both">
          <a:extLst>
            <a:ext uri="{FF2B5EF4-FFF2-40B4-BE49-F238E27FC236}">
              <a16:creationId xmlns:a16="http://schemas.microsoft.com/office/drawing/2014/main" id="{2068430B-1ACB-4E41-ADEE-BAE729CFDF6C}"/>
            </a:ext>
          </a:extLst>
        </xdr:cNvPr>
        <xdr:cNvPicPr>
          <a:picLocks noChangeAspect="1"/>
        </xdr:cNvPicPr>
      </xdr:nvPicPr>
      <xdr:blipFill rotWithShape="1">
        <a:blip xmlns:r="http://schemas.openxmlformats.org/officeDocument/2006/relationships" r:embed="rId18"/>
        <a:srcRect l="2051" r="2051"/>
        <a:stretch/>
      </xdr:blipFill>
      <xdr:spPr>
        <a:xfrm>
          <a:off x="60960" y="21755100"/>
          <a:ext cx="5760720" cy="1683614"/>
        </a:xfrm>
        <a:prstGeom prst="rect">
          <a:avLst/>
        </a:prstGeom>
      </xdr:spPr>
    </xdr:pic>
    <xdr:clientData/>
  </xdr:twoCellAnchor>
  <xdr:twoCellAnchor editAs="oneCell">
    <xdr:from>
      <xdr:col>1</xdr:col>
      <xdr:colOff>800101</xdr:colOff>
      <xdr:row>140</xdr:row>
      <xdr:rowOff>91441</xdr:rowOff>
    </xdr:from>
    <xdr:to>
      <xdr:col>2</xdr:col>
      <xdr:colOff>1904627</xdr:colOff>
      <xdr:row>155</xdr:row>
      <xdr:rowOff>1</xdr:rowOff>
    </xdr:to>
    <xdr:pic>
      <xdr:nvPicPr>
        <xdr:cNvPr id="81" name="Four Seasons (large)">
          <a:extLst>
            <a:ext uri="{FF2B5EF4-FFF2-40B4-BE49-F238E27FC236}">
              <a16:creationId xmlns:a16="http://schemas.microsoft.com/office/drawing/2014/main" id="{6E9E1134-4E3B-4415-928B-F9F20969AD92}"/>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60121" y="34777681"/>
          <a:ext cx="3901066" cy="3909060"/>
        </a:xfrm>
        <a:prstGeom prst="rect">
          <a:avLst/>
        </a:prstGeom>
      </xdr:spPr>
    </xdr:pic>
    <xdr:clientData/>
  </xdr:twoCellAnchor>
  <xdr:twoCellAnchor editAs="oneCell">
    <xdr:from>
      <xdr:col>2</xdr:col>
      <xdr:colOff>175260</xdr:colOff>
      <xdr:row>323</xdr:row>
      <xdr:rowOff>175260</xdr:rowOff>
    </xdr:from>
    <xdr:to>
      <xdr:col>2</xdr:col>
      <xdr:colOff>2667000</xdr:colOff>
      <xdr:row>337</xdr:row>
      <xdr:rowOff>0</xdr:rowOff>
    </xdr:to>
    <xdr:pic>
      <xdr:nvPicPr>
        <xdr:cNvPr id="82" name="life cycle">
          <a:extLst>
            <a:ext uri="{FF2B5EF4-FFF2-40B4-BE49-F238E27FC236}">
              <a16:creationId xmlns:a16="http://schemas.microsoft.com/office/drawing/2014/main" id="{E3EBD498-AA7E-454F-B5E5-A6AECDFD81B8}"/>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3131820" y="81153000"/>
          <a:ext cx="2491740" cy="2491740"/>
        </a:xfrm>
        <a:prstGeom prst="rect">
          <a:avLst/>
        </a:prstGeom>
      </xdr:spPr>
    </xdr:pic>
    <xdr:clientData/>
  </xdr:twoCellAnchor>
  <xdr:twoCellAnchor editAs="oneCell">
    <xdr:from>
      <xdr:col>2</xdr:col>
      <xdr:colOff>83820</xdr:colOff>
      <xdr:row>560</xdr:row>
      <xdr:rowOff>0</xdr:rowOff>
    </xdr:from>
    <xdr:to>
      <xdr:col>2</xdr:col>
      <xdr:colOff>2547620</xdr:colOff>
      <xdr:row>569</xdr:row>
      <xdr:rowOff>10502</xdr:rowOff>
    </xdr:to>
    <xdr:pic>
      <xdr:nvPicPr>
        <xdr:cNvPr id="83" name="psychosocial situation">
          <a:extLst>
            <a:ext uri="{FF2B5EF4-FFF2-40B4-BE49-F238E27FC236}">
              <a16:creationId xmlns:a16="http://schemas.microsoft.com/office/drawing/2014/main" id="{A76C594A-81F9-4B68-916D-98DF5C02554B}"/>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040380" y="139461240"/>
          <a:ext cx="2463800" cy="1725002"/>
        </a:xfrm>
        <a:prstGeom prst="rect">
          <a:avLst/>
        </a:prstGeom>
      </xdr:spPr>
    </xdr:pic>
    <xdr:clientData/>
  </xdr:twoCellAnchor>
  <xdr:twoCellAnchor editAs="oneCell">
    <xdr:from>
      <xdr:col>2</xdr:col>
      <xdr:colOff>1188720</xdr:colOff>
      <xdr:row>109</xdr:row>
      <xdr:rowOff>15240</xdr:rowOff>
    </xdr:from>
    <xdr:to>
      <xdr:col>2</xdr:col>
      <xdr:colOff>2651760</xdr:colOff>
      <xdr:row>116</xdr:row>
      <xdr:rowOff>144780</xdr:rowOff>
    </xdr:to>
    <xdr:pic>
      <xdr:nvPicPr>
        <xdr:cNvPr id="84" name="4 seasons">
          <a:extLst>
            <a:ext uri="{FF2B5EF4-FFF2-40B4-BE49-F238E27FC236}">
              <a16:creationId xmlns:a16="http://schemas.microsoft.com/office/drawing/2014/main" id="{70B0A93F-1F25-4DAB-AB41-01B2DEE70790}"/>
            </a:ext>
          </a:extLst>
        </xdr:cNvPr>
        <xdr:cNvPicPr>
          <a:picLocks noChangeAspect="1"/>
        </xdr:cNvPicPr>
      </xdr:nvPicPr>
      <xdr:blipFill>
        <a:blip xmlns:r="http://schemas.openxmlformats.org/officeDocument/2006/relationships" r:embed="rId22"/>
        <a:stretch>
          <a:fillRect/>
        </a:stretch>
      </xdr:blipFill>
      <xdr:spPr>
        <a:xfrm>
          <a:off x="4145280" y="26890980"/>
          <a:ext cx="1463040" cy="1463040"/>
        </a:xfrm>
        <a:prstGeom prst="rect">
          <a:avLst/>
        </a:prstGeom>
      </xdr:spPr>
    </xdr:pic>
    <xdr:clientData/>
  </xdr:twoCellAnchor>
  <xdr:twoCellAnchor>
    <xdr:from>
      <xdr:col>1</xdr:col>
      <xdr:colOff>120686</xdr:colOff>
      <xdr:row>307</xdr:row>
      <xdr:rowOff>53340</xdr:rowOff>
    </xdr:from>
    <xdr:to>
      <xdr:col>1</xdr:col>
      <xdr:colOff>2194560</xdr:colOff>
      <xdr:row>314</xdr:row>
      <xdr:rowOff>220882</xdr:rowOff>
    </xdr:to>
    <xdr:grpSp>
      <xdr:nvGrpSpPr>
        <xdr:cNvPr id="85" name="Springtime again">
          <a:extLst>
            <a:ext uri="{FF2B5EF4-FFF2-40B4-BE49-F238E27FC236}">
              <a16:creationId xmlns:a16="http://schemas.microsoft.com/office/drawing/2014/main" id="{25F802FA-B8D8-4CA4-8743-98DF561D02D1}"/>
            </a:ext>
          </a:extLst>
        </xdr:cNvPr>
        <xdr:cNvGrpSpPr>
          <a:grpSpLocks noChangeAspect="1"/>
        </xdr:cNvGrpSpPr>
      </xdr:nvGrpSpPr>
      <xdr:grpSpPr>
        <a:xfrm>
          <a:off x="280706" y="76100940"/>
          <a:ext cx="2073874" cy="2072542"/>
          <a:chOff x="2200450" y="1054403"/>
          <a:chExt cx="4743100" cy="4740050"/>
        </a:xfrm>
      </xdr:grpSpPr>
      <xdr:pic>
        <xdr:nvPicPr>
          <xdr:cNvPr id="86" name="My Spring quadrant">
            <a:extLst>
              <a:ext uri="{FF2B5EF4-FFF2-40B4-BE49-F238E27FC236}">
                <a16:creationId xmlns:a16="http://schemas.microsoft.com/office/drawing/2014/main" id="{679C748A-092A-4ED2-B5EC-7A80B7D2D043}"/>
              </a:ext>
            </a:extLst>
          </xdr:cNvPr>
          <xdr:cNvPicPr>
            <a:picLocks noChangeAspect="1"/>
          </xdr:cNvPicPr>
        </xdr:nvPicPr>
        <xdr:blipFill>
          <a:blip xmlns:r="http://schemas.openxmlformats.org/officeDocument/2006/relationships" r:embed="rId23">
            <a:extLst>
              <a:ext uri="{BEBA8EAE-BF5A-486C-A8C5-ECC9F3942E4B}">
                <a14:imgProps xmlns:a14="http://schemas.microsoft.com/office/drawing/2010/main">
                  <a14:imgLayer r:embed="rId24">
                    <a14:imgEffect>
                      <a14:brightnessContrast bright="20000"/>
                    </a14:imgEffect>
                  </a14:imgLayer>
                </a14:imgProps>
              </a:ext>
            </a:extLst>
          </a:blip>
          <a:stretch>
            <a:fillRect/>
          </a:stretch>
        </xdr:blipFill>
        <xdr:spPr>
          <a:xfrm>
            <a:off x="4572000" y="1755503"/>
            <a:ext cx="2371550" cy="3346994"/>
          </a:xfrm>
          <a:prstGeom prst="rect">
            <a:avLst/>
          </a:prstGeom>
        </xdr:spPr>
      </xdr:pic>
      <xdr:pic>
        <xdr:nvPicPr>
          <xdr:cNvPr id="87" name="My Summer quadrant">
            <a:extLst>
              <a:ext uri="{FF2B5EF4-FFF2-40B4-BE49-F238E27FC236}">
                <a16:creationId xmlns:a16="http://schemas.microsoft.com/office/drawing/2014/main" id="{CFFE67A7-13DB-4A3E-A69C-D30AB0877948}"/>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artisticPhotocopy/>
                    </a14:imgEffect>
                    <a14:imgEffect>
                      <a14:brightnessContrast bright="-40000" contrast="40000"/>
                    </a14:imgEffect>
                  </a14:imgLayer>
                </a14:imgProps>
              </a:ext>
            </a:extLst>
          </a:blip>
          <a:stretch>
            <a:fillRect/>
          </a:stretch>
        </xdr:blipFill>
        <xdr:spPr>
          <a:xfrm>
            <a:off x="2910696" y="3429000"/>
            <a:ext cx="3322608" cy="2365453"/>
          </a:xfrm>
          <a:prstGeom prst="rect">
            <a:avLst/>
          </a:prstGeom>
        </xdr:spPr>
      </xdr:pic>
      <xdr:pic>
        <xdr:nvPicPr>
          <xdr:cNvPr id="88" name="My Autumn quadrant">
            <a:extLst>
              <a:ext uri="{FF2B5EF4-FFF2-40B4-BE49-F238E27FC236}">
                <a16:creationId xmlns:a16="http://schemas.microsoft.com/office/drawing/2014/main" id="{FB7DD209-5358-418B-8A96-970823D958C7}"/>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artisticPhotocopy/>
                    </a14:imgEffect>
                    <a14:imgEffect>
                      <a14:brightnessContrast bright="-40000" contrast="40000"/>
                    </a14:imgEffect>
                  </a14:imgLayer>
                </a14:imgProps>
              </a:ext>
            </a:extLst>
          </a:blip>
          <a:stretch>
            <a:fillRect/>
          </a:stretch>
        </xdr:blipFill>
        <xdr:spPr>
          <a:xfrm>
            <a:off x="2200450" y="1758551"/>
            <a:ext cx="2365453" cy="3340898"/>
          </a:xfrm>
          <a:prstGeom prst="rect">
            <a:avLst/>
          </a:prstGeom>
        </xdr:spPr>
      </xdr:pic>
      <xdr:pic>
        <xdr:nvPicPr>
          <xdr:cNvPr id="89" name="My Winter quadrant">
            <a:extLst>
              <a:ext uri="{FF2B5EF4-FFF2-40B4-BE49-F238E27FC236}">
                <a16:creationId xmlns:a16="http://schemas.microsoft.com/office/drawing/2014/main" id="{C0037DDB-7D01-43EF-AD66-33E1430223C8}"/>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artisticPhotocopy/>
                    </a14:imgEffect>
                    <a14:imgEffect>
                      <a14:brightnessContrast bright="-40000" contrast="40000"/>
                    </a14:imgEffect>
                  </a14:imgLayer>
                </a14:imgProps>
              </a:ext>
            </a:extLst>
          </a:blip>
          <a:stretch>
            <a:fillRect/>
          </a:stretch>
        </xdr:blipFill>
        <xdr:spPr>
          <a:xfrm>
            <a:off x="2895454" y="1054403"/>
            <a:ext cx="3353091" cy="2371550"/>
          </a:xfrm>
          <a:prstGeom prst="rect">
            <a:avLst/>
          </a:prstGeom>
        </xdr:spPr>
      </xdr:pic>
    </xdr:grpSp>
    <xdr:clientData/>
  </xdr:twoCellAnchor>
  <xdr:twoCellAnchor>
    <xdr:from>
      <xdr:col>1</xdr:col>
      <xdr:colOff>83820</xdr:colOff>
      <xdr:row>256</xdr:row>
      <xdr:rowOff>182880</xdr:rowOff>
    </xdr:from>
    <xdr:to>
      <xdr:col>1</xdr:col>
      <xdr:colOff>2600035</xdr:colOff>
      <xdr:row>270</xdr:row>
      <xdr:rowOff>30480</xdr:rowOff>
    </xdr:to>
    <xdr:grpSp>
      <xdr:nvGrpSpPr>
        <xdr:cNvPr id="90" name="MY WINTER" hidden="1">
          <a:extLst>
            <a:ext uri="{FF2B5EF4-FFF2-40B4-BE49-F238E27FC236}">
              <a16:creationId xmlns:a16="http://schemas.microsoft.com/office/drawing/2014/main" id="{6AB10E0B-6366-4B65-AB35-4A02B2B29452}"/>
            </a:ext>
          </a:extLst>
        </xdr:cNvPr>
        <xdr:cNvGrpSpPr>
          <a:grpSpLocks noChangeAspect="1"/>
        </xdr:cNvGrpSpPr>
      </xdr:nvGrpSpPr>
      <xdr:grpSpPr>
        <a:xfrm>
          <a:off x="243840" y="64609980"/>
          <a:ext cx="2516215" cy="2514600"/>
          <a:chOff x="2200450" y="1054403"/>
          <a:chExt cx="4743100" cy="4740050"/>
        </a:xfrm>
      </xdr:grpSpPr>
      <xdr:pic>
        <xdr:nvPicPr>
          <xdr:cNvPr id="91" name="My Spring quadrant">
            <a:extLst>
              <a:ext uri="{FF2B5EF4-FFF2-40B4-BE49-F238E27FC236}">
                <a16:creationId xmlns:a16="http://schemas.microsoft.com/office/drawing/2014/main" id="{620CB25D-AB99-427F-8D83-C271CD7F2C7A}"/>
              </a:ext>
            </a:extLst>
          </xdr:cNvPr>
          <xdr:cNvPicPr>
            <a:picLocks noChangeAspect="1"/>
          </xdr:cNvPicPr>
        </xdr:nvPicPr>
        <xdr:blipFill>
          <a:blip xmlns:r="http://schemas.openxmlformats.org/officeDocument/2006/relationships" r:embed="rId31">
            <a:extLst>
              <a:ext uri="{BEBA8EAE-BF5A-486C-A8C5-ECC9F3942E4B}">
                <a14:imgProps xmlns:a14="http://schemas.microsoft.com/office/drawing/2010/main">
                  <a14:imgLayer r:embed="rId24">
                    <a14:imgEffect>
                      <a14:artisticPhotocopy/>
                    </a14:imgEffect>
                    <a14:imgEffect>
                      <a14:brightnessContrast bright="-40000" contrast="40000"/>
                    </a14:imgEffect>
                  </a14:imgLayer>
                </a14:imgProps>
              </a:ext>
            </a:extLst>
          </a:blip>
          <a:stretch>
            <a:fillRect/>
          </a:stretch>
        </xdr:blipFill>
        <xdr:spPr>
          <a:xfrm>
            <a:off x="4572000" y="1755503"/>
            <a:ext cx="2371550" cy="3346994"/>
          </a:xfrm>
          <a:prstGeom prst="rect">
            <a:avLst/>
          </a:prstGeom>
        </xdr:spPr>
      </xdr:pic>
      <xdr:pic>
        <xdr:nvPicPr>
          <xdr:cNvPr id="92" name="My Summer quadrant">
            <a:extLst>
              <a:ext uri="{FF2B5EF4-FFF2-40B4-BE49-F238E27FC236}">
                <a16:creationId xmlns:a16="http://schemas.microsoft.com/office/drawing/2014/main" id="{306105F1-7F71-40BB-ABF0-E21B593F55D7}"/>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artisticPhotocopy/>
                    </a14:imgEffect>
                    <a14:imgEffect>
                      <a14:brightnessContrast bright="-40000" contrast="40000"/>
                    </a14:imgEffect>
                  </a14:imgLayer>
                </a14:imgProps>
              </a:ext>
            </a:extLst>
          </a:blip>
          <a:stretch>
            <a:fillRect/>
          </a:stretch>
        </xdr:blipFill>
        <xdr:spPr>
          <a:xfrm>
            <a:off x="2910696" y="3429000"/>
            <a:ext cx="3322608" cy="2365453"/>
          </a:xfrm>
          <a:prstGeom prst="rect">
            <a:avLst/>
          </a:prstGeom>
        </xdr:spPr>
      </xdr:pic>
      <xdr:pic>
        <xdr:nvPicPr>
          <xdr:cNvPr id="93" name="My Autumn quadrant">
            <a:extLst>
              <a:ext uri="{FF2B5EF4-FFF2-40B4-BE49-F238E27FC236}">
                <a16:creationId xmlns:a16="http://schemas.microsoft.com/office/drawing/2014/main" id="{2EB9CD15-AD3B-404B-803F-6422341CD899}"/>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artisticPhotocopy/>
                    </a14:imgEffect>
                    <a14:imgEffect>
                      <a14:brightnessContrast bright="-40000" contrast="40000"/>
                    </a14:imgEffect>
                  </a14:imgLayer>
                </a14:imgProps>
              </a:ext>
            </a:extLst>
          </a:blip>
          <a:stretch>
            <a:fillRect/>
          </a:stretch>
        </xdr:blipFill>
        <xdr:spPr>
          <a:xfrm>
            <a:off x="2200450" y="1758551"/>
            <a:ext cx="2365453" cy="3340898"/>
          </a:xfrm>
          <a:prstGeom prst="rect">
            <a:avLst/>
          </a:prstGeom>
        </xdr:spPr>
      </xdr:pic>
      <xdr:pic>
        <xdr:nvPicPr>
          <xdr:cNvPr id="94" name="My Winter quadrant">
            <a:extLst>
              <a:ext uri="{FF2B5EF4-FFF2-40B4-BE49-F238E27FC236}">
                <a16:creationId xmlns:a16="http://schemas.microsoft.com/office/drawing/2014/main" id="{D9AC97FB-DF1C-4B2D-9E58-F1C547A3603A}"/>
              </a:ext>
            </a:extLst>
          </xdr:cNvPr>
          <xdr:cNvPicPr>
            <a:picLocks noChangeAspect="1"/>
          </xdr:cNvPicPr>
        </xdr:nvPicPr>
        <xdr:blipFill>
          <a:blip xmlns:r="http://schemas.openxmlformats.org/officeDocument/2006/relationships" r:embed="rId32">
            <a:extLst>
              <a:ext uri="{BEBA8EAE-BF5A-486C-A8C5-ECC9F3942E4B}">
                <a14:imgProps xmlns:a14="http://schemas.microsoft.com/office/drawing/2010/main">
                  <a14:imgLayer r:embed="rId30">
                    <a14:imgEffect>
                      <a14:brightnessContrast bright="20000"/>
                    </a14:imgEffect>
                  </a14:imgLayer>
                </a14:imgProps>
              </a:ext>
            </a:extLst>
          </a:blip>
          <a:stretch>
            <a:fillRect/>
          </a:stretch>
        </xdr:blipFill>
        <xdr:spPr>
          <a:xfrm>
            <a:off x="2895454" y="1054403"/>
            <a:ext cx="3353091" cy="2371550"/>
          </a:xfrm>
          <a:prstGeom prst="rect">
            <a:avLst/>
          </a:prstGeom>
        </xdr:spPr>
      </xdr:pic>
    </xdr:grpSp>
    <xdr:clientData/>
  </xdr:twoCellAnchor>
  <xdr:twoCellAnchor>
    <xdr:from>
      <xdr:col>1</xdr:col>
      <xdr:colOff>83820</xdr:colOff>
      <xdr:row>224</xdr:row>
      <xdr:rowOff>137161</xdr:rowOff>
    </xdr:from>
    <xdr:to>
      <xdr:col>1</xdr:col>
      <xdr:colOff>2600035</xdr:colOff>
      <xdr:row>237</xdr:row>
      <xdr:rowOff>175261</xdr:rowOff>
    </xdr:to>
    <xdr:grpSp>
      <xdr:nvGrpSpPr>
        <xdr:cNvPr id="95" name="MY AUTUMN">
          <a:extLst>
            <a:ext uri="{FF2B5EF4-FFF2-40B4-BE49-F238E27FC236}">
              <a16:creationId xmlns:a16="http://schemas.microsoft.com/office/drawing/2014/main" id="{355D2530-7D96-465C-B60E-408630AFFC1A}"/>
            </a:ext>
          </a:extLst>
        </xdr:cNvPr>
        <xdr:cNvGrpSpPr>
          <a:grpSpLocks noChangeAspect="1"/>
        </xdr:cNvGrpSpPr>
      </xdr:nvGrpSpPr>
      <xdr:grpSpPr>
        <a:xfrm>
          <a:off x="243840" y="56563261"/>
          <a:ext cx="2516215" cy="2514600"/>
          <a:chOff x="2200450" y="1054403"/>
          <a:chExt cx="4743100" cy="4740050"/>
        </a:xfrm>
      </xdr:grpSpPr>
      <xdr:pic>
        <xdr:nvPicPr>
          <xdr:cNvPr id="96" name="My Spring quadrant">
            <a:extLst>
              <a:ext uri="{FF2B5EF4-FFF2-40B4-BE49-F238E27FC236}">
                <a16:creationId xmlns:a16="http://schemas.microsoft.com/office/drawing/2014/main" id="{89743466-B617-4B26-BFDB-180F419DFBB1}"/>
              </a:ext>
            </a:extLst>
          </xdr:cNvPr>
          <xdr:cNvPicPr>
            <a:picLocks noChangeAspect="1"/>
          </xdr:cNvPicPr>
        </xdr:nvPicPr>
        <xdr:blipFill>
          <a:blip xmlns:r="http://schemas.openxmlformats.org/officeDocument/2006/relationships" r:embed="rId31">
            <a:extLst>
              <a:ext uri="{BEBA8EAE-BF5A-486C-A8C5-ECC9F3942E4B}">
                <a14:imgProps xmlns:a14="http://schemas.microsoft.com/office/drawing/2010/main">
                  <a14:imgLayer r:embed="rId24">
                    <a14:imgEffect>
                      <a14:artisticPhotocopy/>
                    </a14:imgEffect>
                    <a14:imgEffect>
                      <a14:brightnessContrast bright="-40000" contrast="40000"/>
                    </a14:imgEffect>
                  </a14:imgLayer>
                </a14:imgProps>
              </a:ext>
            </a:extLst>
          </a:blip>
          <a:stretch>
            <a:fillRect/>
          </a:stretch>
        </xdr:blipFill>
        <xdr:spPr>
          <a:xfrm>
            <a:off x="4572000" y="1755503"/>
            <a:ext cx="2371550" cy="3346994"/>
          </a:xfrm>
          <a:prstGeom prst="rect">
            <a:avLst/>
          </a:prstGeom>
        </xdr:spPr>
      </xdr:pic>
      <xdr:pic>
        <xdr:nvPicPr>
          <xdr:cNvPr id="97" name="My Summer quadrant">
            <a:extLst>
              <a:ext uri="{FF2B5EF4-FFF2-40B4-BE49-F238E27FC236}">
                <a16:creationId xmlns:a16="http://schemas.microsoft.com/office/drawing/2014/main" id="{F360CBDE-C733-4D6B-B85D-5625D672329E}"/>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artisticPhotocopy/>
                    </a14:imgEffect>
                    <a14:imgEffect>
                      <a14:brightnessContrast bright="-40000" contrast="40000"/>
                    </a14:imgEffect>
                  </a14:imgLayer>
                </a14:imgProps>
              </a:ext>
            </a:extLst>
          </a:blip>
          <a:stretch>
            <a:fillRect/>
          </a:stretch>
        </xdr:blipFill>
        <xdr:spPr>
          <a:xfrm>
            <a:off x="2910696" y="3429000"/>
            <a:ext cx="3322608" cy="2365453"/>
          </a:xfrm>
          <a:prstGeom prst="rect">
            <a:avLst/>
          </a:prstGeom>
        </xdr:spPr>
      </xdr:pic>
      <xdr:pic>
        <xdr:nvPicPr>
          <xdr:cNvPr id="98" name="My Autumn quadrant">
            <a:extLst>
              <a:ext uri="{FF2B5EF4-FFF2-40B4-BE49-F238E27FC236}">
                <a16:creationId xmlns:a16="http://schemas.microsoft.com/office/drawing/2014/main" id="{3D062887-A44F-4133-9600-484E3510D886}"/>
              </a:ext>
            </a:extLst>
          </xdr:cNvPr>
          <xdr:cNvPicPr>
            <a:picLocks noChangeAspect="1"/>
          </xdr:cNvPicPr>
        </xdr:nvPicPr>
        <xdr:blipFill>
          <a:blip xmlns:r="http://schemas.openxmlformats.org/officeDocument/2006/relationships" r:embed="rId33">
            <a:extLst>
              <a:ext uri="{BEBA8EAE-BF5A-486C-A8C5-ECC9F3942E4B}">
                <a14:imgProps xmlns:a14="http://schemas.microsoft.com/office/drawing/2010/main">
                  <a14:imgLayer r:embed="rId28">
                    <a14:imgEffect>
                      <a14:brightnessContrast bright="20000"/>
                    </a14:imgEffect>
                  </a14:imgLayer>
                </a14:imgProps>
              </a:ext>
            </a:extLst>
          </a:blip>
          <a:stretch>
            <a:fillRect/>
          </a:stretch>
        </xdr:blipFill>
        <xdr:spPr>
          <a:xfrm>
            <a:off x="2200450" y="1758551"/>
            <a:ext cx="2365453" cy="3340898"/>
          </a:xfrm>
          <a:prstGeom prst="rect">
            <a:avLst/>
          </a:prstGeom>
        </xdr:spPr>
      </xdr:pic>
      <xdr:pic>
        <xdr:nvPicPr>
          <xdr:cNvPr id="99" name="My Winter quadrant">
            <a:extLst>
              <a:ext uri="{FF2B5EF4-FFF2-40B4-BE49-F238E27FC236}">
                <a16:creationId xmlns:a16="http://schemas.microsoft.com/office/drawing/2014/main" id="{9647E235-5B6F-4B8F-B3AB-0A6EFD436A1E}"/>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artisticPhotocopy/>
                    </a14:imgEffect>
                    <a14:imgEffect>
                      <a14:brightnessContrast bright="-40000" contrast="40000"/>
                    </a14:imgEffect>
                  </a14:imgLayer>
                </a14:imgProps>
              </a:ext>
            </a:extLst>
          </a:blip>
          <a:stretch>
            <a:fillRect/>
          </a:stretch>
        </xdr:blipFill>
        <xdr:spPr>
          <a:xfrm>
            <a:off x="2895454" y="1054403"/>
            <a:ext cx="3353091" cy="2371550"/>
          </a:xfrm>
          <a:prstGeom prst="rect">
            <a:avLst/>
          </a:prstGeom>
        </xdr:spPr>
      </xdr:pic>
    </xdr:grpSp>
    <xdr:clientData/>
  </xdr:twoCellAnchor>
  <xdr:twoCellAnchor>
    <xdr:from>
      <xdr:col>1</xdr:col>
      <xdr:colOff>0</xdr:colOff>
      <xdr:row>192</xdr:row>
      <xdr:rowOff>68581</xdr:rowOff>
    </xdr:from>
    <xdr:to>
      <xdr:col>1</xdr:col>
      <xdr:colOff>2516215</xdr:colOff>
      <xdr:row>205</xdr:row>
      <xdr:rowOff>106681</xdr:rowOff>
    </xdr:to>
    <xdr:grpSp>
      <xdr:nvGrpSpPr>
        <xdr:cNvPr id="100" name="MY SUMMER" hidden="1">
          <a:extLst>
            <a:ext uri="{FF2B5EF4-FFF2-40B4-BE49-F238E27FC236}">
              <a16:creationId xmlns:a16="http://schemas.microsoft.com/office/drawing/2014/main" id="{3F97492F-3346-4707-A357-9306B3839F9C}"/>
            </a:ext>
          </a:extLst>
        </xdr:cNvPr>
        <xdr:cNvGrpSpPr>
          <a:grpSpLocks noChangeAspect="1"/>
        </xdr:cNvGrpSpPr>
      </xdr:nvGrpSpPr>
      <xdr:grpSpPr>
        <a:xfrm>
          <a:off x="160020" y="48493681"/>
          <a:ext cx="2516215" cy="2514600"/>
          <a:chOff x="2200450" y="1054403"/>
          <a:chExt cx="4743100" cy="4740050"/>
        </a:xfrm>
      </xdr:grpSpPr>
      <xdr:pic>
        <xdr:nvPicPr>
          <xdr:cNvPr id="101" name="My Spring quadrant">
            <a:extLst>
              <a:ext uri="{FF2B5EF4-FFF2-40B4-BE49-F238E27FC236}">
                <a16:creationId xmlns:a16="http://schemas.microsoft.com/office/drawing/2014/main" id="{4538AA9C-5630-4D71-ACAB-615373ADEC61}"/>
              </a:ext>
            </a:extLst>
          </xdr:cNvPr>
          <xdr:cNvPicPr>
            <a:picLocks noChangeAspect="1"/>
          </xdr:cNvPicPr>
        </xdr:nvPicPr>
        <xdr:blipFill>
          <a:blip xmlns:r="http://schemas.openxmlformats.org/officeDocument/2006/relationships" r:embed="rId31">
            <a:extLst>
              <a:ext uri="{BEBA8EAE-BF5A-486C-A8C5-ECC9F3942E4B}">
                <a14:imgProps xmlns:a14="http://schemas.microsoft.com/office/drawing/2010/main">
                  <a14:imgLayer r:embed="rId24">
                    <a14:imgEffect>
                      <a14:artisticPhotocopy/>
                    </a14:imgEffect>
                    <a14:imgEffect>
                      <a14:brightnessContrast bright="-40000" contrast="40000"/>
                    </a14:imgEffect>
                  </a14:imgLayer>
                </a14:imgProps>
              </a:ext>
            </a:extLst>
          </a:blip>
          <a:stretch>
            <a:fillRect/>
          </a:stretch>
        </xdr:blipFill>
        <xdr:spPr>
          <a:xfrm>
            <a:off x="4572000" y="1755503"/>
            <a:ext cx="2371550" cy="3346994"/>
          </a:xfrm>
          <a:prstGeom prst="rect">
            <a:avLst/>
          </a:prstGeom>
        </xdr:spPr>
      </xdr:pic>
      <xdr:pic>
        <xdr:nvPicPr>
          <xdr:cNvPr id="102" name="My Summer quadrant">
            <a:extLst>
              <a:ext uri="{FF2B5EF4-FFF2-40B4-BE49-F238E27FC236}">
                <a16:creationId xmlns:a16="http://schemas.microsoft.com/office/drawing/2014/main" id="{A0DB932B-77D6-45F4-90E3-25D9FF61CE8A}"/>
              </a:ext>
            </a:extLst>
          </xdr:cNvPr>
          <xdr:cNvPicPr>
            <a:picLocks noChangeAspect="1"/>
          </xdr:cNvPicPr>
        </xdr:nvPicPr>
        <xdr:blipFill>
          <a:blip xmlns:r="http://schemas.openxmlformats.org/officeDocument/2006/relationships" r:embed="rId34">
            <a:extLst>
              <a:ext uri="{BEBA8EAE-BF5A-486C-A8C5-ECC9F3942E4B}">
                <a14:imgProps xmlns:a14="http://schemas.microsoft.com/office/drawing/2010/main">
                  <a14:imgLayer r:embed="rId26">
                    <a14:imgEffect>
                      <a14:brightnessContrast bright="20000"/>
                    </a14:imgEffect>
                  </a14:imgLayer>
                </a14:imgProps>
              </a:ext>
            </a:extLst>
          </a:blip>
          <a:stretch>
            <a:fillRect/>
          </a:stretch>
        </xdr:blipFill>
        <xdr:spPr>
          <a:xfrm>
            <a:off x="2910696" y="3429000"/>
            <a:ext cx="3322608" cy="2365453"/>
          </a:xfrm>
          <a:prstGeom prst="rect">
            <a:avLst/>
          </a:prstGeom>
        </xdr:spPr>
      </xdr:pic>
      <xdr:pic>
        <xdr:nvPicPr>
          <xdr:cNvPr id="103" name="My Autumn quadrant">
            <a:extLst>
              <a:ext uri="{FF2B5EF4-FFF2-40B4-BE49-F238E27FC236}">
                <a16:creationId xmlns:a16="http://schemas.microsoft.com/office/drawing/2014/main" id="{2A91C9EE-F8C7-4523-AD89-798459B454C0}"/>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artisticPhotocopy/>
                    </a14:imgEffect>
                    <a14:imgEffect>
                      <a14:brightnessContrast bright="-40000" contrast="40000"/>
                    </a14:imgEffect>
                  </a14:imgLayer>
                </a14:imgProps>
              </a:ext>
            </a:extLst>
          </a:blip>
          <a:stretch>
            <a:fillRect/>
          </a:stretch>
        </xdr:blipFill>
        <xdr:spPr>
          <a:xfrm>
            <a:off x="2200450" y="1758551"/>
            <a:ext cx="2365453" cy="3340898"/>
          </a:xfrm>
          <a:prstGeom prst="rect">
            <a:avLst/>
          </a:prstGeom>
        </xdr:spPr>
      </xdr:pic>
      <xdr:pic>
        <xdr:nvPicPr>
          <xdr:cNvPr id="104" name="My Winter quadrant">
            <a:extLst>
              <a:ext uri="{FF2B5EF4-FFF2-40B4-BE49-F238E27FC236}">
                <a16:creationId xmlns:a16="http://schemas.microsoft.com/office/drawing/2014/main" id="{4A169A68-A147-4618-A5B3-6B58336D1C7A}"/>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artisticPhotocopy/>
                    </a14:imgEffect>
                    <a14:imgEffect>
                      <a14:brightnessContrast bright="-40000" contrast="40000"/>
                    </a14:imgEffect>
                  </a14:imgLayer>
                </a14:imgProps>
              </a:ext>
            </a:extLst>
          </a:blip>
          <a:stretch>
            <a:fillRect/>
          </a:stretch>
        </xdr:blipFill>
        <xdr:spPr>
          <a:xfrm>
            <a:off x="2895454" y="1054403"/>
            <a:ext cx="3353091" cy="2371550"/>
          </a:xfrm>
          <a:prstGeom prst="rect">
            <a:avLst/>
          </a:prstGeom>
        </xdr:spPr>
      </xdr:pic>
    </xdr:grpSp>
    <xdr:clientData/>
  </xdr:twoCellAnchor>
  <xdr:twoCellAnchor>
    <xdr:from>
      <xdr:col>1</xdr:col>
      <xdr:colOff>45720</xdr:colOff>
      <xdr:row>160</xdr:row>
      <xdr:rowOff>152400</xdr:rowOff>
    </xdr:from>
    <xdr:to>
      <xdr:col>1</xdr:col>
      <xdr:colOff>2561935</xdr:colOff>
      <xdr:row>174</xdr:row>
      <xdr:rowOff>0</xdr:rowOff>
    </xdr:to>
    <xdr:grpSp>
      <xdr:nvGrpSpPr>
        <xdr:cNvPr id="105" name="MY SPRING" hidden="1">
          <a:extLst>
            <a:ext uri="{FF2B5EF4-FFF2-40B4-BE49-F238E27FC236}">
              <a16:creationId xmlns:a16="http://schemas.microsoft.com/office/drawing/2014/main" id="{335A9E11-4157-4C3C-BF1D-0D7E060E7305}"/>
            </a:ext>
          </a:extLst>
        </xdr:cNvPr>
        <xdr:cNvGrpSpPr>
          <a:grpSpLocks noChangeAspect="1"/>
        </xdr:cNvGrpSpPr>
      </xdr:nvGrpSpPr>
      <xdr:grpSpPr>
        <a:xfrm>
          <a:off x="205740" y="40576500"/>
          <a:ext cx="2516215" cy="2514600"/>
          <a:chOff x="2200450" y="1054403"/>
          <a:chExt cx="4743100" cy="4740050"/>
        </a:xfrm>
      </xdr:grpSpPr>
      <xdr:pic>
        <xdr:nvPicPr>
          <xdr:cNvPr id="106" name="My Winter quadrant">
            <a:extLst>
              <a:ext uri="{FF2B5EF4-FFF2-40B4-BE49-F238E27FC236}">
                <a16:creationId xmlns:a16="http://schemas.microsoft.com/office/drawing/2014/main" id="{E52CCAE0-0C1E-40EC-9F48-E705FB33C99F}"/>
              </a:ext>
            </a:extLst>
          </xdr:cNvPr>
          <xdr:cNvPicPr>
            <a:picLocks noChangeAspect="1"/>
          </xdr:cNvPicPr>
        </xdr:nvPicPr>
        <xdr:blipFill>
          <a:blip xmlns:r="http://schemas.openxmlformats.org/officeDocument/2006/relationships" r:embed="rId23">
            <a:extLst>
              <a:ext uri="{BEBA8EAE-BF5A-486C-A8C5-ECC9F3942E4B}">
                <a14:imgProps xmlns:a14="http://schemas.microsoft.com/office/drawing/2010/main">
                  <a14:imgLayer r:embed="rId24">
                    <a14:imgEffect>
                      <a14:brightnessContrast bright="20000"/>
                    </a14:imgEffect>
                  </a14:imgLayer>
                </a14:imgProps>
              </a:ext>
            </a:extLst>
          </a:blip>
          <a:stretch>
            <a:fillRect/>
          </a:stretch>
        </xdr:blipFill>
        <xdr:spPr>
          <a:xfrm>
            <a:off x="4572000" y="1755503"/>
            <a:ext cx="2371550" cy="3346994"/>
          </a:xfrm>
          <a:prstGeom prst="rect">
            <a:avLst/>
          </a:prstGeom>
        </xdr:spPr>
      </xdr:pic>
      <xdr:pic>
        <xdr:nvPicPr>
          <xdr:cNvPr id="107" name="My Summer quadrant">
            <a:extLst>
              <a:ext uri="{FF2B5EF4-FFF2-40B4-BE49-F238E27FC236}">
                <a16:creationId xmlns:a16="http://schemas.microsoft.com/office/drawing/2014/main" id="{87319705-1277-463D-AFE6-CC4FA9B91552}"/>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artisticPhotocopy/>
                    </a14:imgEffect>
                    <a14:imgEffect>
                      <a14:brightnessContrast bright="-40000" contrast="40000"/>
                    </a14:imgEffect>
                  </a14:imgLayer>
                </a14:imgProps>
              </a:ext>
            </a:extLst>
          </a:blip>
          <a:stretch>
            <a:fillRect/>
          </a:stretch>
        </xdr:blipFill>
        <xdr:spPr>
          <a:xfrm>
            <a:off x="2910696" y="3429000"/>
            <a:ext cx="3322608" cy="2365453"/>
          </a:xfrm>
          <a:prstGeom prst="rect">
            <a:avLst/>
          </a:prstGeom>
        </xdr:spPr>
      </xdr:pic>
      <xdr:pic>
        <xdr:nvPicPr>
          <xdr:cNvPr id="108" name="My Autumn quadrant">
            <a:extLst>
              <a:ext uri="{FF2B5EF4-FFF2-40B4-BE49-F238E27FC236}">
                <a16:creationId xmlns:a16="http://schemas.microsoft.com/office/drawing/2014/main" id="{12540878-7DBE-4617-B283-81F2A8EB4D02}"/>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artisticPhotocopy/>
                    </a14:imgEffect>
                    <a14:imgEffect>
                      <a14:brightnessContrast bright="-40000" contrast="40000"/>
                    </a14:imgEffect>
                  </a14:imgLayer>
                </a14:imgProps>
              </a:ext>
            </a:extLst>
          </a:blip>
          <a:stretch>
            <a:fillRect/>
          </a:stretch>
        </xdr:blipFill>
        <xdr:spPr>
          <a:xfrm>
            <a:off x="2200450" y="1758551"/>
            <a:ext cx="2365453" cy="3340898"/>
          </a:xfrm>
          <a:prstGeom prst="rect">
            <a:avLst/>
          </a:prstGeom>
        </xdr:spPr>
      </xdr:pic>
      <xdr:pic>
        <xdr:nvPicPr>
          <xdr:cNvPr id="109" name="My Spring quadrant">
            <a:extLst>
              <a:ext uri="{FF2B5EF4-FFF2-40B4-BE49-F238E27FC236}">
                <a16:creationId xmlns:a16="http://schemas.microsoft.com/office/drawing/2014/main" id="{6E8CF084-1E91-4496-9EF0-BA9FBDB380BB}"/>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artisticPhotocopy/>
                    </a14:imgEffect>
                    <a14:imgEffect>
                      <a14:brightnessContrast bright="-40000" contrast="40000"/>
                    </a14:imgEffect>
                  </a14:imgLayer>
                </a14:imgProps>
              </a:ext>
            </a:extLst>
          </a:blip>
          <a:stretch>
            <a:fillRect/>
          </a:stretch>
        </xdr:blipFill>
        <xdr:spPr>
          <a:xfrm>
            <a:off x="2895454" y="1054403"/>
            <a:ext cx="3353091" cy="2371550"/>
          </a:xfrm>
          <a:prstGeom prst="rect">
            <a:avLst/>
          </a:prstGeom>
        </xdr:spPr>
      </xdr:pic>
    </xdr:grpSp>
    <xdr:clientData/>
  </xdr:twoCellAnchor>
  <xdr:twoCellAnchor editAs="oneCell">
    <xdr:from>
      <xdr:col>2</xdr:col>
      <xdr:colOff>243840</xdr:colOff>
      <xdr:row>287</xdr:row>
      <xdr:rowOff>110113</xdr:rowOff>
    </xdr:from>
    <xdr:to>
      <xdr:col>2</xdr:col>
      <xdr:colOff>1943100</xdr:colOff>
      <xdr:row>295</xdr:row>
      <xdr:rowOff>45576</xdr:rowOff>
    </xdr:to>
    <xdr:pic>
      <xdr:nvPicPr>
        <xdr:cNvPr id="110" name="psychosocial needs cycle">
          <a:extLst>
            <a:ext uri="{FF2B5EF4-FFF2-40B4-BE49-F238E27FC236}">
              <a16:creationId xmlns:a16="http://schemas.microsoft.com/office/drawing/2014/main" id="{E60A3647-EE87-418F-AD10-D663DBA8EA19}"/>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3200400" y="72134353"/>
          <a:ext cx="1699260" cy="1649963"/>
        </a:xfrm>
        <a:prstGeom prst="rect">
          <a:avLst/>
        </a:prstGeom>
      </xdr:spPr>
    </xdr:pic>
    <xdr:clientData/>
  </xdr:twoCellAnchor>
  <xdr:twoCellAnchor editAs="oneCell">
    <xdr:from>
      <xdr:col>2</xdr:col>
      <xdr:colOff>114300</xdr:colOff>
      <xdr:row>314</xdr:row>
      <xdr:rowOff>338469</xdr:rowOff>
    </xdr:from>
    <xdr:to>
      <xdr:col>2</xdr:col>
      <xdr:colOff>1760220</xdr:colOff>
      <xdr:row>318</xdr:row>
      <xdr:rowOff>72028</xdr:rowOff>
    </xdr:to>
    <xdr:pic>
      <xdr:nvPicPr>
        <xdr:cNvPr id="111" name="4seasons pre-focal-de-non">
          <a:extLst>
            <a:ext uri="{FF2B5EF4-FFF2-40B4-BE49-F238E27FC236}">
              <a16:creationId xmlns:a16="http://schemas.microsoft.com/office/drawing/2014/main" id="{12D41163-66FA-4F8A-8154-C7FC0B55B887}"/>
            </a:ext>
          </a:extLst>
        </xdr:cNvPr>
        <xdr:cNvPicPr>
          <a:picLocks noChangeAspect="1"/>
        </xdr:cNvPicPr>
      </xdr:nvPicPr>
      <xdr:blipFill>
        <a:blip xmlns:r="http://schemas.openxmlformats.org/officeDocument/2006/relationships" r:embed="rId36"/>
        <a:stretch>
          <a:fillRect/>
        </a:stretch>
      </xdr:blipFill>
      <xdr:spPr>
        <a:xfrm>
          <a:off x="3070860" y="78268209"/>
          <a:ext cx="1645920" cy="1638559"/>
        </a:xfrm>
        <a:prstGeom prst="rect">
          <a:avLst/>
        </a:prstGeom>
      </xdr:spPr>
    </xdr:pic>
    <xdr:clientData/>
  </xdr:twoCellAnchor>
  <xdr:twoCellAnchor editAs="oneCell">
    <xdr:from>
      <xdr:col>2</xdr:col>
      <xdr:colOff>390994</xdr:colOff>
      <xdr:row>357</xdr:row>
      <xdr:rowOff>38100</xdr:rowOff>
    </xdr:from>
    <xdr:to>
      <xdr:col>2</xdr:col>
      <xdr:colOff>2131198</xdr:colOff>
      <xdr:row>366</xdr:row>
      <xdr:rowOff>16328</xdr:rowOff>
    </xdr:to>
    <xdr:pic>
      <xdr:nvPicPr>
        <xdr:cNvPr id="112" name="My4SeasonsCycle for balance">
          <a:extLst>
            <a:ext uri="{FF2B5EF4-FFF2-40B4-BE49-F238E27FC236}">
              <a16:creationId xmlns:a16="http://schemas.microsoft.com/office/drawing/2014/main" id="{37C2E71E-6F10-4E35-B3EC-74D245CD11BA}"/>
            </a:ext>
          </a:extLst>
        </xdr:cNvPr>
        <xdr:cNvPicPr>
          <a:picLocks noChangeAspect="1"/>
        </xdr:cNvPicPr>
      </xdr:nvPicPr>
      <xdr:blipFill>
        <a:blip xmlns:r="http://schemas.openxmlformats.org/officeDocument/2006/relationships" r:embed="rId2"/>
        <a:stretch>
          <a:fillRect/>
        </a:stretch>
      </xdr:blipFill>
      <xdr:spPr>
        <a:xfrm>
          <a:off x="3347554" y="89397840"/>
          <a:ext cx="1740204" cy="1692728"/>
        </a:xfrm>
        <a:prstGeom prst="rect">
          <a:avLst/>
        </a:prstGeom>
      </xdr:spPr>
    </xdr:pic>
    <xdr:clientData/>
  </xdr:twoCellAnchor>
  <xdr:twoCellAnchor editAs="oneCell">
    <xdr:from>
      <xdr:col>1</xdr:col>
      <xdr:colOff>480061</xdr:colOff>
      <xdr:row>342</xdr:row>
      <xdr:rowOff>167641</xdr:rowOff>
    </xdr:from>
    <xdr:to>
      <xdr:col>1</xdr:col>
      <xdr:colOff>2312961</xdr:colOff>
      <xdr:row>346</xdr:row>
      <xdr:rowOff>662941</xdr:rowOff>
    </xdr:to>
    <xdr:pic>
      <xdr:nvPicPr>
        <xdr:cNvPr id="113" name="4 seasons animated GIF">
          <a:extLst>
            <a:ext uri="{FF2B5EF4-FFF2-40B4-BE49-F238E27FC236}">
              <a16:creationId xmlns:a16="http://schemas.microsoft.com/office/drawing/2014/main" id="{F5B19FD3-BD45-4B06-8C2A-7DB0118F7902}"/>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640081" y="84764881"/>
          <a:ext cx="1832900" cy="1828800"/>
        </a:xfrm>
        <a:prstGeom prst="rect">
          <a:avLst/>
        </a:prstGeom>
      </xdr:spPr>
    </xdr:pic>
    <xdr:clientData/>
  </xdr:twoCellAnchor>
  <xdr:twoCellAnchor editAs="oneCell">
    <xdr:from>
      <xdr:col>0</xdr:col>
      <xdr:colOff>152400</xdr:colOff>
      <xdr:row>399</xdr:row>
      <xdr:rowOff>91440</xdr:rowOff>
    </xdr:from>
    <xdr:to>
      <xdr:col>2</xdr:col>
      <xdr:colOff>2682240</xdr:colOff>
      <xdr:row>414</xdr:row>
      <xdr:rowOff>91440</xdr:rowOff>
    </xdr:to>
    <xdr:pic>
      <xdr:nvPicPr>
        <xdr:cNvPr id="114" name="psychosocial resources pyramid">
          <a:extLst>
            <a:ext uri="{FF2B5EF4-FFF2-40B4-BE49-F238E27FC236}">
              <a16:creationId xmlns:a16="http://schemas.microsoft.com/office/drawing/2014/main" id="{8C23B21A-50C1-4E22-944B-0E06876F4F78}"/>
            </a:ext>
          </a:extLst>
        </xdr:cNvPr>
        <xdr:cNvPicPr/>
      </xdr:nvPicPr>
      <xdr:blipFill rotWithShape="1">
        <a:blip xmlns:r="http://schemas.openxmlformats.org/officeDocument/2006/relationships" r:embed="rId38">
          <a:clrChange>
            <a:clrFrom>
              <a:srgbClr val="D9D9D9"/>
            </a:clrFrom>
            <a:clrTo>
              <a:srgbClr val="D9D9D9">
                <a:alpha val="0"/>
              </a:srgbClr>
            </a:clrTo>
          </a:clrChange>
          <a:extLst>
            <a:ext uri="{28A0092B-C50C-407E-A947-70E740481C1C}">
              <a14:useLocalDpi xmlns:a14="http://schemas.microsoft.com/office/drawing/2010/main" val="0"/>
            </a:ext>
          </a:extLst>
        </a:blip>
        <a:srcRect l="1" r="1467"/>
        <a:stretch/>
      </xdr:blipFill>
      <xdr:spPr bwMode="auto">
        <a:xfrm>
          <a:off x="152400" y="99357180"/>
          <a:ext cx="5486400" cy="45720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167640</xdr:colOff>
      <xdr:row>481</xdr:row>
      <xdr:rowOff>152401</xdr:rowOff>
    </xdr:from>
    <xdr:to>
      <xdr:col>2</xdr:col>
      <xdr:colOff>2786854</xdr:colOff>
      <xdr:row>496</xdr:row>
      <xdr:rowOff>38101</xdr:rowOff>
    </xdr:to>
    <xdr:pic>
      <xdr:nvPicPr>
        <xdr:cNvPr id="115" name="Johari Window 1">
          <a:extLst>
            <a:ext uri="{FF2B5EF4-FFF2-40B4-BE49-F238E27FC236}">
              <a16:creationId xmlns:a16="http://schemas.microsoft.com/office/drawing/2014/main" id="{3625B39E-D04C-4DE2-BE69-FA1C6B25568E}"/>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3124200" y="120754141"/>
          <a:ext cx="2619214" cy="2743200"/>
        </a:xfrm>
        <a:prstGeom prst="rect">
          <a:avLst/>
        </a:prstGeom>
      </xdr:spPr>
    </xdr:pic>
    <xdr:clientData/>
  </xdr:twoCellAnchor>
  <xdr:twoCellAnchor editAs="oneCell">
    <xdr:from>
      <xdr:col>1</xdr:col>
      <xdr:colOff>472439</xdr:colOff>
      <xdr:row>497</xdr:row>
      <xdr:rowOff>7620</xdr:rowOff>
    </xdr:from>
    <xdr:to>
      <xdr:col>1</xdr:col>
      <xdr:colOff>2684869</xdr:colOff>
      <xdr:row>505</xdr:row>
      <xdr:rowOff>495300</xdr:rowOff>
    </xdr:to>
    <xdr:pic>
      <xdr:nvPicPr>
        <xdr:cNvPr id="116" name="Johari Window 2">
          <a:extLst>
            <a:ext uri="{FF2B5EF4-FFF2-40B4-BE49-F238E27FC236}">
              <a16:creationId xmlns:a16="http://schemas.microsoft.com/office/drawing/2014/main" id="{D8CB0122-1683-4F26-8F81-2192F29329D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632459" y="123657360"/>
          <a:ext cx="2212430" cy="2011680"/>
        </a:xfrm>
        <a:prstGeom prst="rect">
          <a:avLst/>
        </a:prstGeom>
      </xdr:spPr>
    </xdr:pic>
    <xdr:clientData/>
  </xdr:twoCellAnchor>
  <xdr:twoCellAnchor>
    <xdr:from>
      <xdr:col>1</xdr:col>
      <xdr:colOff>2788919</xdr:colOff>
      <xdr:row>505</xdr:row>
      <xdr:rowOff>630060</xdr:rowOff>
    </xdr:from>
    <xdr:to>
      <xdr:col>2</xdr:col>
      <xdr:colOff>2388315</xdr:colOff>
      <xdr:row>510</xdr:row>
      <xdr:rowOff>102388</xdr:rowOff>
    </xdr:to>
    <xdr:grpSp>
      <xdr:nvGrpSpPr>
        <xdr:cNvPr id="117" name="Johari WIndow 3 &amp; pyramid">
          <a:extLst>
            <a:ext uri="{FF2B5EF4-FFF2-40B4-BE49-F238E27FC236}">
              <a16:creationId xmlns:a16="http://schemas.microsoft.com/office/drawing/2014/main" id="{759F4D6E-B7D8-4E2F-8D0E-6939A75AE939}"/>
            </a:ext>
          </a:extLst>
        </xdr:cNvPr>
        <xdr:cNvGrpSpPr/>
      </xdr:nvGrpSpPr>
      <xdr:grpSpPr>
        <a:xfrm>
          <a:off x="2948939" y="125826660"/>
          <a:ext cx="2395936" cy="2139328"/>
          <a:chOff x="2952205" y="128188860"/>
          <a:chExt cx="2397024" cy="2150214"/>
        </a:xfrm>
      </xdr:grpSpPr>
      <xdr:pic>
        <xdr:nvPicPr>
          <xdr:cNvPr id="118" name="Johari Window 3">
            <a:extLst>
              <a:ext uri="{FF2B5EF4-FFF2-40B4-BE49-F238E27FC236}">
                <a16:creationId xmlns:a16="http://schemas.microsoft.com/office/drawing/2014/main" id="{1E3DC886-ACF5-4F39-BEDF-CE0D50CB3598}"/>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143794" y="128188860"/>
            <a:ext cx="1925841" cy="2150214"/>
          </a:xfrm>
          <a:prstGeom prst="rect">
            <a:avLst/>
          </a:prstGeom>
        </xdr:spPr>
      </xdr:pic>
      <xdr:pic>
        <xdr:nvPicPr>
          <xdr:cNvPr id="119" name="psychosocial resources pyramid">
            <a:extLst>
              <a:ext uri="{FF2B5EF4-FFF2-40B4-BE49-F238E27FC236}">
                <a16:creationId xmlns:a16="http://schemas.microsoft.com/office/drawing/2014/main" id="{9C12401B-CC61-431D-B9C5-90D14D0CBD22}"/>
              </a:ext>
            </a:extLst>
          </xdr:cNvPr>
          <xdr:cNvPicPr>
            <a:picLocks noChangeAspect="1"/>
          </xdr:cNvPicPr>
        </xdr:nvPicPr>
        <xdr:blipFill>
          <a:blip xmlns:r="http://schemas.openxmlformats.org/officeDocument/2006/relationships" r:embed="rId42"/>
          <a:stretch>
            <a:fillRect/>
          </a:stretch>
        </xdr:blipFill>
        <xdr:spPr>
          <a:xfrm>
            <a:off x="2952205" y="128480820"/>
            <a:ext cx="2397024" cy="1778879"/>
          </a:xfrm>
          <a:prstGeom prst="rect">
            <a:avLst/>
          </a:prstGeom>
        </xdr:spPr>
      </xdr:pic>
    </xdr:grpSp>
    <xdr:clientData/>
  </xdr:twoCellAnchor>
  <xdr:twoCellAnchor editAs="oneCell">
    <xdr:from>
      <xdr:col>0</xdr:col>
      <xdr:colOff>122339</xdr:colOff>
      <xdr:row>513</xdr:row>
      <xdr:rowOff>76620</xdr:rowOff>
    </xdr:from>
    <xdr:to>
      <xdr:col>1</xdr:col>
      <xdr:colOff>2713206</xdr:colOff>
      <xdr:row>525</xdr:row>
      <xdr:rowOff>83820</xdr:rowOff>
    </xdr:to>
    <xdr:pic>
      <xdr:nvPicPr>
        <xdr:cNvPr id="120" name="Johari Window 4">
          <a:extLst>
            <a:ext uri="{FF2B5EF4-FFF2-40B4-BE49-F238E27FC236}">
              <a16:creationId xmlns:a16="http://schemas.microsoft.com/office/drawing/2014/main" id="{E2E8DA5A-18BE-485B-98BD-F7E94BDBE1AC}"/>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22339" y="128679360"/>
          <a:ext cx="2750887" cy="2293200"/>
        </a:xfrm>
        <a:prstGeom prst="rect">
          <a:avLst/>
        </a:prstGeom>
      </xdr:spPr>
    </xdr:pic>
    <xdr:clientData/>
  </xdr:twoCellAnchor>
  <xdr:twoCellAnchor editAs="oneCell">
    <xdr:from>
      <xdr:col>2</xdr:col>
      <xdr:colOff>28499</xdr:colOff>
      <xdr:row>525</xdr:row>
      <xdr:rowOff>97080</xdr:rowOff>
    </xdr:from>
    <xdr:to>
      <xdr:col>2</xdr:col>
      <xdr:colOff>2771699</xdr:colOff>
      <xdr:row>536</xdr:row>
      <xdr:rowOff>112746</xdr:rowOff>
    </xdr:to>
    <xdr:pic>
      <xdr:nvPicPr>
        <xdr:cNvPr id="121" name="Johari Window 5">
          <a:extLst>
            <a:ext uri="{FF2B5EF4-FFF2-40B4-BE49-F238E27FC236}">
              <a16:creationId xmlns:a16="http://schemas.microsoft.com/office/drawing/2014/main" id="{F13EC9F1-1C82-45B8-A806-4C4A2A411F99}"/>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985059" y="130985820"/>
          <a:ext cx="2743200" cy="2111166"/>
        </a:xfrm>
        <a:prstGeom prst="rect">
          <a:avLst/>
        </a:prstGeom>
      </xdr:spPr>
    </xdr:pic>
    <xdr:clientData/>
  </xdr:twoCellAnchor>
  <xdr:twoCellAnchor editAs="oneCell">
    <xdr:from>
      <xdr:col>0</xdr:col>
      <xdr:colOff>117119</xdr:colOff>
      <xdr:row>537</xdr:row>
      <xdr:rowOff>162840</xdr:rowOff>
    </xdr:from>
    <xdr:to>
      <xdr:col>1</xdr:col>
      <xdr:colOff>2735574</xdr:colOff>
      <xdr:row>539</xdr:row>
      <xdr:rowOff>723900</xdr:rowOff>
    </xdr:to>
    <xdr:pic>
      <xdr:nvPicPr>
        <xdr:cNvPr id="122" name="Johari Window 6">
          <a:extLst>
            <a:ext uri="{FF2B5EF4-FFF2-40B4-BE49-F238E27FC236}">
              <a16:creationId xmlns:a16="http://schemas.microsoft.com/office/drawing/2014/main" id="{8A4EE2B6-E55F-442B-9E09-BAEFF651EC33}"/>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17119" y="133337580"/>
          <a:ext cx="2778475" cy="2085060"/>
        </a:xfrm>
        <a:prstGeom prst="rect">
          <a:avLst/>
        </a:prstGeom>
      </xdr:spPr>
    </xdr:pic>
    <xdr:clientData/>
  </xdr:twoCellAnchor>
  <xdr:twoCellAnchor>
    <xdr:from>
      <xdr:col>2</xdr:col>
      <xdr:colOff>106680</xdr:colOff>
      <xdr:row>668</xdr:row>
      <xdr:rowOff>114300</xdr:rowOff>
    </xdr:from>
    <xdr:to>
      <xdr:col>3</xdr:col>
      <xdr:colOff>53340</xdr:colOff>
      <xdr:row>670</xdr:row>
      <xdr:rowOff>99060</xdr:rowOff>
    </xdr:to>
    <xdr:sp macro="" textlink="">
      <xdr:nvSpPr>
        <xdr:cNvPr id="123" name="GO TO TOP RC button">
          <a:hlinkClick xmlns:r="http://schemas.openxmlformats.org/officeDocument/2006/relationships" r:id="rId46"/>
          <a:extLst>
            <a:ext uri="{FF2B5EF4-FFF2-40B4-BE49-F238E27FC236}">
              <a16:creationId xmlns:a16="http://schemas.microsoft.com/office/drawing/2014/main" id="{49B9E350-16EB-4000-B127-9010AB42957D}"/>
            </a:ext>
          </a:extLst>
        </xdr:cNvPr>
        <xdr:cNvSpPr/>
      </xdr:nvSpPr>
      <xdr:spPr>
        <a:xfrm>
          <a:off x="3063240" y="167579040"/>
          <a:ext cx="2743200" cy="365760"/>
        </a:xfrm>
        <a:prstGeom prst="bevel">
          <a:avLst/>
        </a:prstGeom>
      </xdr:spPr>
      <xdr:style>
        <a:lnRef idx="0">
          <a:schemeClr val="accent1"/>
        </a:lnRef>
        <a:fillRef idx="3">
          <a:schemeClr val="accent1"/>
        </a:fillRef>
        <a:effectRef idx="3">
          <a:schemeClr val="accent1"/>
        </a:effectRef>
        <a:fontRef idx="minor">
          <a:schemeClr val="lt1"/>
        </a:fontRef>
      </xdr:style>
      <xdr:txBody>
        <a:bodyPr vertOverflow="clip" horzOverflow="clip" rtlCol="0" anchor="ctr"/>
        <a:lstStyle/>
        <a:p>
          <a:pPr algn="ctr"/>
          <a:r>
            <a:rPr lang="en-US" sz="1400">
              <a:latin typeface="Franklin Gothic Demi" panose="020B0703020102020204" pitchFamily="34" charset="0"/>
            </a:rPr>
            <a:t>GO TO TOP OF RIGHT COLUMN</a:t>
          </a:r>
        </a:p>
      </xdr:txBody>
    </xdr:sp>
    <xdr:clientData/>
  </xdr:twoCellAnchor>
  <xdr:twoCellAnchor editAs="oneCell">
    <xdr:from>
      <xdr:col>1</xdr:col>
      <xdr:colOff>731521</xdr:colOff>
      <xdr:row>438</xdr:row>
      <xdr:rowOff>121920</xdr:rowOff>
    </xdr:from>
    <xdr:to>
      <xdr:col>2</xdr:col>
      <xdr:colOff>2019301</xdr:colOff>
      <xdr:row>445</xdr:row>
      <xdr:rowOff>16577</xdr:rowOff>
    </xdr:to>
    <xdr:pic>
      <xdr:nvPicPr>
        <xdr:cNvPr id="124" name="psychosocial needs functionality results">
          <a:extLst>
            <a:ext uri="{FF2B5EF4-FFF2-40B4-BE49-F238E27FC236}">
              <a16:creationId xmlns:a16="http://schemas.microsoft.com/office/drawing/2014/main" id="{37216BF5-DDA8-4699-B589-C95AEE129878}"/>
            </a:ext>
          </a:extLst>
        </xdr:cNvPr>
        <xdr:cNvPicPr>
          <a:picLocks noChangeAspect="1"/>
        </xdr:cNvPicPr>
      </xdr:nvPicPr>
      <xdr:blipFill rotWithShape="1">
        <a:blip xmlns:r="http://schemas.openxmlformats.org/officeDocument/2006/relationships" r:embed="rId47"/>
        <a:srcRect t="6919" b="7103"/>
        <a:stretch/>
      </xdr:blipFill>
      <xdr:spPr>
        <a:xfrm>
          <a:off x="891541" y="108722160"/>
          <a:ext cx="4084320" cy="2942657"/>
        </a:xfrm>
        <a:prstGeom prst="rect">
          <a:avLst/>
        </a:prstGeom>
      </xdr:spPr>
    </xdr:pic>
    <xdr:clientData/>
  </xdr:twoCellAnchor>
  <xdr:twoCellAnchor>
    <xdr:from>
      <xdr:col>2</xdr:col>
      <xdr:colOff>982980</xdr:colOff>
      <xdr:row>383</xdr:row>
      <xdr:rowOff>53340</xdr:rowOff>
    </xdr:from>
    <xdr:to>
      <xdr:col>3</xdr:col>
      <xdr:colOff>106680</xdr:colOff>
      <xdr:row>383</xdr:row>
      <xdr:rowOff>327660</xdr:rowOff>
    </xdr:to>
    <xdr:sp macro="" textlink="">
      <xdr:nvSpPr>
        <xdr:cNvPr id="125" name="Psychosocial Resources button" hidden="1">
          <a:extLst>
            <a:ext uri="{FF2B5EF4-FFF2-40B4-BE49-F238E27FC236}">
              <a16:creationId xmlns:a16="http://schemas.microsoft.com/office/drawing/2014/main" id="{E7E52C9E-E427-4B05-A6D9-ACAED445F28C}"/>
            </a:ext>
          </a:extLst>
        </xdr:cNvPr>
        <xdr:cNvSpPr/>
      </xdr:nvSpPr>
      <xdr:spPr>
        <a:xfrm>
          <a:off x="3939540" y="96080580"/>
          <a:ext cx="1920240" cy="274320"/>
        </a:xfrm>
        <a:prstGeom prst="bevel">
          <a:avLst>
            <a:gd name="adj" fmla="val 9722"/>
          </a:avLst>
        </a:prstGeom>
      </xdr:spPr>
      <xdr:style>
        <a:lnRef idx="0">
          <a:schemeClr val="accent6"/>
        </a:lnRef>
        <a:fillRef idx="3">
          <a:schemeClr val="accent6"/>
        </a:fillRef>
        <a:effectRef idx="3">
          <a:schemeClr val="accent6"/>
        </a:effectRef>
        <a:fontRef idx="minor">
          <a:schemeClr val="lt1"/>
        </a:fontRef>
      </xdr:style>
      <xdr:txBody>
        <a:bodyPr vertOverflow="clip" horzOverflow="clip" rtlCol="0" anchor="ctr"/>
        <a:lstStyle/>
        <a:p>
          <a:pPr algn="ctr"/>
          <a:r>
            <a:rPr lang="en-US" sz="1200">
              <a:latin typeface="Franklin Gothic Demi" panose="020B0703020102020204" pitchFamily="34" charset="0"/>
            </a:rPr>
            <a:t>Psychosocial Resources</a:t>
          </a:r>
        </a:p>
      </xdr:txBody>
    </xdr:sp>
    <xdr:clientData/>
  </xdr:twoCellAnchor>
  <xdr:twoCellAnchor editAs="oneCell">
    <xdr:from>
      <xdr:col>0</xdr:col>
      <xdr:colOff>130023</xdr:colOff>
      <xdr:row>667</xdr:row>
      <xdr:rowOff>228600</xdr:rowOff>
    </xdr:from>
    <xdr:to>
      <xdr:col>1</xdr:col>
      <xdr:colOff>2712720</xdr:colOff>
      <xdr:row>670</xdr:row>
      <xdr:rowOff>99059</xdr:rowOff>
    </xdr:to>
    <xdr:pic>
      <xdr:nvPicPr>
        <xdr:cNvPr id="126" name="Email Us - valuerelating@gmail.com" descr="Email Us, Email, Us, Web, Internet, Web Page">
          <a:hlinkClick xmlns:r="http://schemas.openxmlformats.org/officeDocument/2006/relationships" r:id="rId48" tooltip="Click here for our email address to request text support."/>
          <a:extLst>
            <a:ext uri="{FF2B5EF4-FFF2-40B4-BE49-F238E27FC236}">
              <a16:creationId xmlns:a16="http://schemas.microsoft.com/office/drawing/2014/main" id="{874D8A32-8AF6-4F54-9164-9DB4D08527C4}"/>
            </a:ext>
          </a:extLst>
        </xdr:cNvPr>
        <xdr:cNvPicPr>
          <a:picLocks noChangeAspect="1" noChangeArrowheads="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l="13489" r="12990"/>
        <a:stretch/>
      </xdr:blipFill>
      <xdr:spPr bwMode="auto">
        <a:xfrm>
          <a:off x="130023" y="166931340"/>
          <a:ext cx="2742717" cy="1013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1257300</xdr:colOff>
      <xdr:row>671</xdr:row>
      <xdr:rowOff>68580</xdr:rowOff>
    </xdr:from>
    <xdr:to>
      <xdr:col>1</xdr:col>
      <xdr:colOff>2171700</xdr:colOff>
      <xdr:row>674</xdr:row>
      <xdr:rowOff>114300</xdr:rowOff>
    </xdr:to>
    <xdr:pic>
      <xdr:nvPicPr>
        <xdr:cNvPr id="127" name="Gmail icon" hidden="1">
          <a:extLst>
            <a:ext uri="{FF2B5EF4-FFF2-40B4-BE49-F238E27FC236}">
              <a16:creationId xmlns:a16="http://schemas.microsoft.com/office/drawing/2014/main" id="{B38F8086-F734-4B47-8F87-037BF04BBF8D}"/>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417320" y="168104820"/>
          <a:ext cx="914400" cy="914400"/>
        </a:xfrm>
        <a:prstGeom prst="rect">
          <a:avLst/>
        </a:prstGeom>
      </xdr:spPr>
    </xdr:pic>
    <xdr:clientData/>
  </xdr:twoCellAnchor>
  <xdr:twoCellAnchor editAs="oneCell">
    <xdr:from>
      <xdr:col>1</xdr:col>
      <xdr:colOff>523380</xdr:colOff>
      <xdr:row>672</xdr:row>
      <xdr:rowOff>12840</xdr:rowOff>
    </xdr:from>
    <xdr:to>
      <xdr:col>1</xdr:col>
      <xdr:colOff>1209180</xdr:colOff>
      <xdr:row>674</xdr:row>
      <xdr:rowOff>20460</xdr:rowOff>
    </xdr:to>
    <xdr:pic>
      <xdr:nvPicPr>
        <xdr:cNvPr id="128" name="ProtonMail icon" hidden="1">
          <a:extLst>
            <a:ext uri="{FF2B5EF4-FFF2-40B4-BE49-F238E27FC236}">
              <a16:creationId xmlns:a16="http://schemas.microsoft.com/office/drawing/2014/main" id="{66E68DE1-3CDE-4F2D-B922-450D5958C283}"/>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683400" y="168224340"/>
          <a:ext cx="685800" cy="685800"/>
        </a:xfrm>
        <a:prstGeom prst="rect">
          <a:avLst/>
        </a:prstGeom>
      </xdr:spPr>
    </xdr:pic>
    <xdr:clientData/>
  </xdr:twoCellAnchor>
  <xdr:twoCellAnchor>
    <xdr:from>
      <xdr:col>4</xdr:col>
      <xdr:colOff>251460</xdr:colOff>
      <xdr:row>47</xdr:row>
      <xdr:rowOff>53340</xdr:rowOff>
    </xdr:from>
    <xdr:to>
      <xdr:col>13</xdr:col>
      <xdr:colOff>434340</xdr:colOff>
      <xdr:row>53</xdr:row>
      <xdr:rowOff>175260</xdr:rowOff>
    </xdr:to>
    <xdr:sp macro="" textlink="">
      <xdr:nvSpPr>
        <xdr:cNvPr id="129" name="Text Box items for line 24, 25, 26" hidden="1">
          <a:extLst>
            <a:ext uri="{FF2B5EF4-FFF2-40B4-BE49-F238E27FC236}">
              <a16:creationId xmlns:a16="http://schemas.microsoft.com/office/drawing/2014/main" id="{0D0E1749-CFDB-4DD5-AF21-6AFA89D6BFDA}"/>
            </a:ext>
          </a:extLst>
        </xdr:cNvPr>
        <xdr:cNvSpPr txBox="1"/>
      </xdr:nvSpPr>
      <xdr:spPr>
        <a:xfrm>
          <a:off x="6164580" y="11407140"/>
          <a:ext cx="5341620" cy="1264920"/>
        </a:xfrm>
        <a:prstGeom prst="rect">
          <a:avLst/>
        </a:prstGeom>
        <a:solidFill>
          <a:srgbClr val="CCFFCC">
            <a:alpha val="89804"/>
          </a:srgbClr>
        </a:solidFill>
        <a:ln w="6350">
          <a:solidFill>
            <a:srgbClr val="C896FF"/>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600">
              <a:solidFill>
                <a:srgbClr val="640096"/>
              </a:solidFill>
              <a:effectLst/>
              <a:latin typeface="Franklin Gothic Demi" panose="020B0703020102020204" pitchFamily="34" charset="0"/>
              <a:ea typeface="Calibri" panose="020F0502020204030204" pitchFamily="34" charset="0"/>
              <a:cs typeface="Times New Roman" panose="02020603050405020304" pitchFamily="18" charset="0"/>
            </a:rPr>
            <a:t>24</a:t>
          </a:r>
        </a:p>
        <a:p>
          <a:pPr marL="0" marR="0">
            <a:spcBef>
              <a:spcPts val="0"/>
            </a:spcBef>
            <a:spcAft>
              <a:spcPts val="0"/>
            </a:spcAft>
          </a:pPr>
          <a:r>
            <a:rPr lang="en-US" sz="1200" b="0">
              <a:solidFill>
                <a:srgbClr val="009141"/>
              </a:solidFill>
              <a:effectLst/>
              <a:latin typeface="Cambria" panose="02040503050406030204" pitchFamily="18" charset="0"/>
              <a:ea typeface="Calibri" panose="020F0502020204030204" pitchFamily="34" charset="0"/>
              <a:cs typeface="Times New Roman" panose="02020603050405020304" pitchFamily="18" charset="0"/>
            </a:rPr>
            <a:t>Age level development</a:t>
          </a:r>
          <a:r>
            <a:rPr lang="en-US" sz="1200" b="0" baseline="0">
              <a:solidFill>
                <a:srgbClr val="009141"/>
              </a:solidFill>
              <a:effectLst/>
              <a:latin typeface="Cambria" panose="02040503050406030204" pitchFamily="18" charset="0"/>
              <a:ea typeface="Calibri" panose="020F0502020204030204" pitchFamily="34" charset="0"/>
              <a:cs typeface="Times New Roman" panose="02020603050405020304" pitchFamily="18" charset="0"/>
            </a:rPr>
            <a:t> [Piaget, Kohlberg, Erikson, etc.]</a:t>
          </a:r>
          <a:endParaRPr lang="en-US" sz="1200" b="0">
            <a:solidFill>
              <a:srgbClr val="009141"/>
            </a:solidFill>
            <a:effectLst/>
            <a:latin typeface="Cambria" panose="02040503050406030204" pitchFamily="18" charset="0"/>
            <a:ea typeface="Calibri" panose="020F0502020204030204" pitchFamily="34" charset="0"/>
            <a:cs typeface="Times New Roman" panose="02020603050405020304" pitchFamily="18" charset="0"/>
          </a:endParaRPr>
        </a:p>
        <a:p>
          <a:r>
            <a:rPr lang="en-US" sz="1600">
              <a:solidFill>
                <a:srgbClr val="640096"/>
              </a:solidFill>
              <a:effectLst/>
              <a:latin typeface="Franklin Gothic Demi" panose="020B0703020102020204" pitchFamily="34" charset="0"/>
              <a:ea typeface="+mn-ea"/>
              <a:cs typeface="+mn-cs"/>
            </a:rPr>
            <a:t>25</a:t>
          </a:r>
          <a:endParaRPr lang="en-US" sz="1200">
            <a:solidFill>
              <a:srgbClr val="640096"/>
            </a:solidFill>
            <a:effectLst/>
            <a:latin typeface="Franklin Gothic Demi" panose="020B0703020102020204" pitchFamily="34" charset="0"/>
          </a:endParaRPr>
        </a:p>
        <a:p>
          <a:r>
            <a:rPr lang="en-US" sz="1200" b="0">
              <a:solidFill>
                <a:srgbClr val="009141"/>
              </a:solidFill>
              <a:effectLst/>
              <a:latin typeface="Cambria" panose="02040503050406030204" pitchFamily="18" charset="0"/>
              <a:ea typeface="Cambria" panose="02040503050406030204" pitchFamily="18" charset="0"/>
              <a:cs typeface="+mn-cs"/>
            </a:rPr>
            <a:t>relationships</a:t>
          </a:r>
          <a:r>
            <a:rPr lang="en-US" sz="1100" b="0">
              <a:effectLst/>
              <a:latin typeface="+mn-lt"/>
              <a:ea typeface="+mn-ea"/>
              <a:cs typeface="+mn-cs"/>
            </a:rPr>
            <a:t> </a:t>
          </a:r>
          <a:endParaRPr lang="en-US">
            <a:effectLst/>
          </a:endParaRPr>
        </a:p>
        <a:p>
          <a:r>
            <a:rPr lang="en-US" sz="1400">
              <a:solidFill>
                <a:srgbClr val="640096"/>
              </a:solidFill>
              <a:effectLst/>
              <a:latin typeface="Franklin Gothic Demi" panose="020B0703020102020204" pitchFamily="34" charset="0"/>
              <a:ea typeface="+mn-ea"/>
              <a:cs typeface="+mn-cs"/>
            </a:rPr>
            <a:t>26</a:t>
          </a:r>
          <a:endParaRPr lang="en-US" sz="1400">
            <a:solidFill>
              <a:srgbClr val="640096"/>
            </a:solidFill>
            <a:effectLst/>
            <a:latin typeface="Franklin Gothic Demi" panose="020B0703020102020204" pitchFamily="34" charset="0"/>
          </a:endParaRPr>
        </a:p>
        <a:p>
          <a:r>
            <a:rPr lang="en-US" sz="1200" b="0">
              <a:solidFill>
                <a:srgbClr val="009141"/>
              </a:solidFill>
              <a:effectLst/>
              <a:latin typeface="Cambria" panose="02040503050406030204" pitchFamily="18" charset="0"/>
              <a:ea typeface="Cambria" panose="02040503050406030204" pitchFamily="18" charset="0"/>
              <a:cs typeface="+mn-cs"/>
            </a:rPr>
            <a:t>psychosocial orientation</a:t>
          </a:r>
          <a:r>
            <a:rPr lang="en-US" sz="1100" b="0">
              <a:effectLst/>
              <a:latin typeface="+mn-lt"/>
              <a:ea typeface="+mn-ea"/>
              <a:cs typeface="+mn-cs"/>
            </a:rPr>
            <a:t> </a:t>
          </a:r>
          <a:endParaRPr lang="en-US">
            <a:effectLst/>
          </a:endParaRPr>
        </a:p>
        <a:p>
          <a:pPr marL="0" marR="0">
            <a:spcBef>
              <a:spcPts val="0"/>
            </a:spcBef>
            <a:spcAft>
              <a:spcPts val="0"/>
            </a:spcAft>
          </a:pPr>
          <a:endParaRPr lang="en-US" sz="1100">
            <a:solidFill>
              <a:srgbClr val="009141"/>
            </a:solidFill>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endParaRPr lang="en-US" sz="1100">
            <a:solidFill>
              <a:srgbClr val="009141"/>
            </a:solidFill>
            <a:effectLst/>
            <a:latin typeface="Cambria" panose="02040503050406030204" pitchFamily="18" charset="0"/>
            <a:ea typeface="Calibri" panose="020F0502020204030204" pitchFamily="34" charset="0"/>
            <a:cs typeface="Times New Roman" panose="02020603050405020304" pitchFamily="18" charset="0"/>
          </a:endParaRPr>
        </a:p>
      </xdr:txBody>
    </xdr:sp>
    <xdr:clientData/>
  </xdr:twoCellAnchor>
  <xdr:twoCellAnchor editAs="oneCell">
    <xdr:from>
      <xdr:col>2</xdr:col>
      <xdr:colOff>38100</xdr:colOff>
      <xdr:row>585</xdr:row>
      <xdr:rowOff>0</xdr:rowOff>
    </xdr:from>
    <xdr:to>
      <xdr:col>3</xdr:col>
      <xdr:colOff>121920</xdr:colOff>
      <xdr:row>600</xdr:row>
      <xdr:rowOff>22860</xdr:rowOff>
    </xdr:to>
    <xdr:pic>
      <xdr:nvPicPr>
        <xdr:cNvPr id="130" name="Erikson's development stages">
          <a:extLst>
            <a:ext uri="{FF2B5EF4-FFF2-40B4-BE49-F238E27FC236}">
              <a16:creationId xmlns:a16="http://schemas.microsoft.com/office/drawing/2014/main" id="{C2A3F531-744D-4617-BEFB-6414A7F0B092}"/>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2994660" y="146128740"/>
          <a:ext cx="2880360" cy="2880360"/>
        </a:xfrm>
        <a:prstGeom prst="rect">
          <a:avLst/>
        </a:prstGeom>
      </xdr:spPr>
    </xdr:pic>
    <xdr:clientData/>
  </xdr:twoCellAnchor>
  <xdr:twoCellAnchor>
    <xdr:from>
      <xdr:col>4</xdr:col>
      <xdr:colOff>91440</xdr:colOff>
      <xdr:row>28</xdr:row>
      <xdr:rowOff>167640</xdr:rowOff>
    </xdr:from>
    <xdr:to>
      <xdr:col>14</xdr:col>
      <xdr:colOff>175260</xdr:colOff>
      <xdr:row>30</xdr:row>
      <xdr:rowOff>76200</xdr:rowOff>
    </xdr:to>
    <xdr:grpSp>
      <xdr:nvGrpSpPr>
        <xdr:cNvPr id="131" name="Season Cycles 1-20 menu">
          <a:extLst>
            <a:ext uri="{FF2B5EF4-FFF2-40B4-BE49-F238E27FC236}">
              <a16:creationId xmlns:a16="http://schemas.microsoft.com/office/drawing/2014/main" id="{0C49C9AF-7468-4048-BBEF-3DBA48300509}"/>
            </a:ext>
          </a:extLst>
        </xdr:cNvPr>
        <xdr:cNvGrpSpPr/>
      </xdr:nvGrpSpPr>
      <xdr:grpSpPr>
        <a:xfrm>
          <a:off x="6004560" y="7665720"/>
          <a:ext cx="5867400" cy="365760"/>
          <a:chOff x="6004560" y="7658100"/>
          <a:chExt cx="5867400" cy="365760"/>
        </a:xfrm>
      </xdr:grpSpPr>
      <xdr:sp macro="" textlink="">
        <xdr:nvSpPr>
          <xdr:cNvPr id="132" name="01: Rounded Corners 516">
            <a:hlinkClick xmlns:r="http://schemas.openxmlformats.org/officeDocument/2006/relationships" r:id="rId53" tooltip="Go to season cycle 01"/>
            <a:extLst>
              <a:ext uri="{FF2B5EF4-FFF2-40B4-BE49-F238E27FC236}">
                <a16:creationId xmlns:a16="http://schemas.microsoft.com/office/drawing/2014/main" id="{0556C665-CC0A-4F0C-8EE6-0F69186B227B}"/>
              </a:ext>
            </a:extLst>
          </xdr:cNvPr>
          <xdr:cNvSpPr/>
        </xdr:nvSpPr>
        <xdr:spPr>
          <a:xfrm>
            <a:off x="60045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1</a:t>
            </a:r>
          </a:p>
        </xdr:txBody>
      </xdr:sp>
      <xdr:sp macro="" textlink="">
        <xdr:nvSpPr>
          <xdr:cNvPr id="133" name="02: Rounded Corners 517">
            <a:hlinkClick xmlns:r="http://schemas.openxmlformats.org/officeDocument/2006/relationships" r:id="rId54" tooltip="Go to season cycle 02"/>
            <a:extLst>
              <a:ext uri="{FF2B5EF4-FFF2-40B4-BE49-F238E27FC236}">
                <a16:creationId xmlns:a16="http://schemas.microsoft.com/office/drawing/2014/main" id="{7FF57967-D13D-418B-AE34-F5EDEB664674}"/>
              </a:ext>
            </a:extLst>
          </xdr:cNvPr>
          <xdr:cNvSpPr/>
        </xdr:nvSpPr>
        <xdr:spPr>
          <a:xfrm>
            <a:off x="62996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2</a:t>
            </a:r>
          </a:p>
        </xdr:txBody>
      </xdr:sp>
      <xdr:sp macro="" textlink="">
        <xdr:nvSpPr>
          <xdr:cNvPr id="134" name="03: Rounded Corners 518">
            <a:hlinkClick xmlns:r="http://schemas.openxmlformats.org/officeDocument/2006/relationships" r:id="rId55" tooltip="Go to season cycle03"/>
            <a:extLst>
              <a:ext uri="{FF2B5EF4-FFF2-40B4-BE49-F238E27FC236}">
                <a16:creationId xmlns:a16="http://schemas.microsoft.com/office/drawing/2014/main" id="{47D67E3F-6A9F-499F-B316-09C0B64A1E76}"/>
              </a:ext>
            </a:extLst>
          </xdr:cNvPr>
          <xdr:cNvSpPr/>
        </xdr:nvSpPr>
        <xdr:spPr>
          <a:xfrm>
            <a:off x="65946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3</a:t>
            </a:r>
          </a:p>
        </xdr:txBody>
      </xdr:sp>
      <xdr:sp macro="" textlink="">
        <xdr:nvSpPr>
          <xdr:cNvPr id="135" name="04: Rounded Corners 519">
            <a:hlinkClick xmlns:r="http://schemas.openxmlformats.org/officeDocument/2006/relationships" r:id="rId56" tooltip="Go to season cycle 04"/>
            <a:extLst>
              <a:ext uri="{FF2B5EF4-FFF2-40B4-BE49-F238E27FC236}">
                <a16:creationId xmlns:a16="http://schemas.microsoft.com/office/drawing/2014/main" id="{03C2AA1F-A92E-4A3F-AAAE-632C9CE1C32F}"/>
              </a:ext>
            </a:extLst>
          </xdr:cNvPr>
          <xdr:cNvSpPr/>
        </xdr:nvSpPr>
        <xdr:spPr>
          <a:xfrm>
            <a:off x="68896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4</a:t>
            </a:r>
          </a:p>
        </xdr:txBody>
      </xdr:sp>
      <xdr:sp macro="" textlink="">
        <xdr:nvSpPr>
          <xdr:cNvPr id="136" name="05: Rounded Corners 521">
            <a:hlinkClick xmlns:r="http://schemas.openxmlformats.org/officeDocument/2006/relationships" r:id="rId57" tooltip="Go to season cycle 05"/>
            <a:extLst>
              <a:ext uri="{FF2B5EF4-FFF2-40B4-BE49-F238E27FC236}">
                <a16:creationId xmlns:a16="http://schemas.microsoft.com/office/drawing/2014/main" id="{59305FC3-6723-4EB6-A3C1-E46CFD4AAE0E}"/>
              </a:ext>
            </a:extLst>
          </xdr:cNvPr>
          <xdr:cNvSpPr/>
        </xdr:nvSpPr>
        <xdr:spPr>
          <a:xfrm>
            <a:off x="71856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5</a:t>
            </a:r>
          </a:p>
        </xdr:txBody>
      </xdr:sp>
      <xdr:sp macro="" textlink="">
        <xdr:nvSpPr>
          <xdr:cNvPr id="137" name="06: Rounded Corners 522">
            <a:hlinkClick xmlns:r="http://schemas.openxmlformats.org/officeDocument/2006/relationships" r:id="rId58" tooltip="Go to season cycle 06"/>
            <a:extLst>
              <a:ext uri="{FF2B5EF4-FFF2-40B4-BE49-F238E27FC236}">
                <a16:creationId xmlns:a16="http://schemas.microsoft.com/office/drawing/2014/main" id="{D629B919-C372-4D4C-86B6-570D080C270D}"/>
              </a:ext>
            </a:extLst>
          </xdr:cNvPr>
          <xdr:cNvSpPr/>
        </xdr:nvSpPr>
        <xdr:spPr>
          <a:xfrm>
            <a:off x="74807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6</a:t>
            </a:r>
          </a:p>
        </xdr:txBody>
      </xdr:sp>
      <xdr:sp macro="" textlink="">
        <xdr:nvSpPr>
          <xdr:cNvPr id="138" name="07: Rounded Corners 523">
            <a:hlinkClick xmlns:r="http://schemas.openxmlformats.org/officeDocument/2006/relationships" r:id="rId59" tooltip="Go to season cycle 07"/>
            <a:extLst>
              <a:ext uri="{FF2B5EF4-FFF2-40B4-BE49-F238E27FC236}">
                <a16:creationId xmlns:a16="http://schemas.microsoft.com/office/drawing/2014/main" id="{D8DAB88C-E431-43A1-BAEF-09C259F456B0}"/>
              </a:ext>
            </a:extLst>
          </xdr:cNvPr>
          <xdr:cNvSpPr/>
        </xdr:nvSpPr>
        <xdr:spPr>
          <a:xfrm>
            <a:off x="77757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7</a:t>
            </a:r>
          </a:p>
        </xdr:txBody>
      </xdr:sp>
      <xdr:sp macro="" textlink="">
        <xdr:nvSpPr>
          <xdr:cNvPr id="139" name="08: Rounded Corners 524">
            <a:hlinkClick xmlns:r="http://schemas.openxmlformats.org/officeDocument/2006/relationships" r:id="rId60" tooltip="Go to season cycle 08"/>
            <a:extLst>
              <a:ext uri="{FF2B5EF4-FFF2-40B4-BE49-F238E27FC236}">
                <a16:creationId xmlns:a16="http://schemas.microsoft.com/office/drawing/2014/main" id="{84A95B59-B37B-4A23-9B00-1CB065E01715}"/>
              </a:ext>
            </a:extLst>
          </xdr:cNvPr>
          <xdr:cNvSpPr/>
        </xdr:nvSpPr>
        <xdr:spPr>
          <a:xfrm>
            <a:off x="80707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8</a:t>
            </a:r>
          </a:p>
        </xdr:txBody>
      </xdr:sp>
      <xdr:sp macro="" textlink="">
        <xdr:nvSpPr>
          <xdr:cNvPr id="140" name="09: Rounded Corners 526">
            <a:hlinkClick xmlns:r="http://schemas.openxmlformats.org/officeDocument/2006/relationships" r:id="rId61" tooltip="Go to season cycle 09"/>
            <a:extLst>
              <a:ext uri="{FF2B5EF4-FFF2-40B4-BE49-F238E27FC236}">
                <a16:creationId xmlns:a16="http://schemas.microsoft.com/office/drawing/2014/main" id="{8061A792-8ADE-4A48-B11E-88C64BB72EC7}"/>
              </a:ext>
            </a:extLst>
          </xdr:cNvPr>
          <xdr:cNvSpPr/>
        </xdr:nvSpPr>
        <xdr:spPr>
          <a:xfrm>
            <a:off x="83667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9</a:t>
            </a:r>
          </a:p>
        </xdr:txBody>
      </xdr:sp>
      <xdr:sp macro="" textlink="">
        <xdr:nvSpPr>
          <xdr:cNvPr id="141" name="10: Rounded Corners 527">
            <a:hlinkClick xmlns:r="http://schemas.openxmlformats.org/officeDocument/2006/relationships" r:id="rId62" tooltip="Go to season cycle 10"/>
            <a:extLst>
              <a:ext uri="{FF2B5EF4-FFF2-40B4-BE49-F238E27FC236}">
                <a16:creationId xmlns:a16="http://schemas.microsoft.com/office/drawing/2014/main" id="{E173691B-3D82-48B6-9A30-3FABB4B07293}"/>
              </a:ext>
            </a:extLst>
          </xdr:cNvPr>
          <xdr:cNvSpPr/>
        </xdr:nvSpPr>
        <xdr:spPr>
          <a:xfrm>
            <a:off x="86618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10</a:t>
            </a:r>
          </a:p>
        </xdr:txBody>
      </xdr:sp>
      <xdr:sp macro="" textlink="">
        <xdr:nvSpPr>
          <xdr:cNvPr id="142" name="11: Rounded Corners 528">
            <a:hlinkClick xmlns:r="http://schemas.openxmlformats.org/officeDocument/2006/relationships" r:id="rId63" tooltip="Go to season cycle 11"/>
            <a:extLst>
              <a:ext uri="{FF2B5EF4-FFF2-40B4-BE49-F238E27FC236}">
                <a16:creationId xmlns:a16="http://schemas.microsoft.com/office/drawing/2014/main" id="{D182FF56-26E7-4275-9DA6-5396D12CCE77}"/>
              </a:ext>
            </a:extLst>
          </xdr:cNvPr>
          <xdr:cNvSpPr/>
        </xdr:nvSpPr>
        <xdr:spPr>
          <a:xfrm>
            <a:off x="89568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11</a:t>
            </a:r>
          </a:p>
        </xdr:txBody>
      </xdr:sp>
      <xdr:sp macro="" textlink="">
        <xdr:nvSpPr>
          <xdr:cNvPr id="143" name="12: Rounded Corners 529">
            <a:hlinkClick xmlns:r="http://schemas.openxmlformats.org/officeDocument/2006/relationships" r:id="rId64" tooltip="Go to season cycle 12"/>
            <a:extLst>
              <a:ext uri="{FF2B5EF4-FFF2-40B4-BE49-F238E27FC236}">
                <a16:creationId xmlns:a16="http://schemas.microsoft.com/office/drawing/2014/main" id="{F8CA46FC-8A86-4D1E-A3AF-1D922046C78D}"/>
              </a:ext>
            </a:extLst>
          </xdr:cNvPr>
          <xdr:cNvSpPr/>
        </xdr:nvSpPr>
        <xdr:spPr>
          <a:xfrm>
            <a:off x="92518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12</a:t>
            </a:r>
          </a:p>
        </xdr:txBody>
      </xdr:sp>
      <xdr:sp macro="" textlink="">
        <xdr:nvSpPr>
          <xdr:cNvPr id="144" name="13: Rounded Corners 531">
            <a:hlinkClick xmlns:r="http://schemas.openxmlformats.org/officeDocument/2006/relationships" r:id="rId65" tooltip="Go to season cycle 13"/>
            <a:extLst>
              <a:ext uri="{FF2B5EF4-FFF2-40B4-BE49-F238E27FC236}">
                <a16:creationId xmlns:a16="http://schemas.microsoft.com/office/drawing/2014/main" id="{FE8CA5BC-06CE-4F75-8A43-6E4BD62549FF}"/>
              </a:ext>
            </a:extLst>
          </xdr:cNvPr>
          <xdr:cNvSpPr/>
        </xdr:nvSpPr>
        <xdr:spPr>
          <a:xfrm>
            <a:off x="95478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13</a:t>
            </a:r>
          </a:p>
        </xdr:txBody>
      </xdr:sp>
      <xdr:sp macro="" textlink="">
        <xdr:nvSpPr>
          <xdr:cNvPr id="145" name="14: Rounded Corners 532">
            <a:hlinkClick xmlns:r="http://schemas.openxmlformats.org/officeDocument/2006/relationships" r:id="rId66" tooltip="Go to season cycle 14"/>
            <a:extLst>
              <a:ext uri="{FF2B5EF4-FFF2-40B4-BE49-F238E27FC236}">
                <a16:creationId xmlns:a16="http://schemas.microsoft.com/office/drawing/2014/main" id="{5987C5E8-C383-47B5-8124-A5085673B2C1}"/>
              </a:ext>
            </a:extLst>
          </xdr:cNvPr>
          <xdr:cNvSpPr/>
        </xdr:nvSpPr>
        <xdr:spPr>
          <a:xfrm>
            <a:off x="98429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14</a:t>
            </a:r>
          </a:p>
        </xdr:txBody>
      </xdr:sp>
      <xdr:sp macro="" textlink="">
        <xdr:nvSpPr>
          <xdr:cNvPr id="146" name="15: Rounded Corners 533">
            <a:hlinkClick xmlns:r="http://schemas.openxmlformats.org/officeDocument/2006/relationships" r:id="rId67" tooltip="Go to season cycle 15"/>
            <a:extLst>
              <a:ext uri="{FF2B5EF4-FFF2-40B4-BE49-F238E27FC236}">
                <a16:creationId xmlns:a16="http://schemas.microsoft.com/office/drawing/2014/main" id="{9A9E952A-8EDC-4896-BB1B-3607A56CE083}"/>
              </a:ext>
            </a:extLst>
          </xdr:cNvPr>
          <xdr:cNvSpPr/>
        </xdr:nvSpPr>
        <xdr:spPr>
          <a:xfrm>
            <a:off x="101379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15</a:t>
            </a:r>
          </a:p>
        </xdr:txBody>
      </xdr:sp>
      <xdr:sp macro="" textlink="">
        <xdr:nvSpPr>
          <xdr:cNvPr id="147" name="16: Rounded Corners 534">
            <a:hlinkClick xmlns:r="http://schemas.openxmlformats.org/officeDocument/2006/relationships" r:id="rId68" tooltip="Go to season cycle 16"/>
            <a:extLst>
              <a:ext uri="{FF2B5EF4-FFF2-40B4-BE49-F238E27FC236}">
                <a16:creationId xmlns:a16="http://schemas.microsoft.com/office/drawing/2014/main" id="{05FA752B-47C6-402C-BE72-260107B8E705}"/>
              </a:ext>
            </a:extLst>
          </xdr:cNvPr>
          <xdr:cNvSpPr/>
        </xdr:nvSpPr>
        <xdr:spPr>
          <a:xfrm>
            <a:off x="104329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16</a:t>
            </a:r>
          </a:p>
        </xdr:txBody>
      </xdr:sp>
      <xdr:sp macro="" textlink="">
        <xdr:nvSpPr>
          <xdr:cNvPr id="148" name="17: Rounded Corners 536">
            <a:hlinkClick xmlns:r="http://schemas.openxmlformats.org/officeDocument/2006/relationships" r:id="rId69" tooltip="Go to season cycle 17"/>
            <a:extLst>
              <a:ext uri="{FF2B5EF4-FFF2-40B4-BE49-F238E27FC236}">
                <a16:creationId xmlns:a16="http://schemas.microsoft.com/office/drawing/2014/main" id="{611EC8A2-AA10-4718-BB9A-77AB6723A9D3}"/>
              </a:ext>
            </a:extLst>
          </xdr:cNvPr>
          <xdr:cNvSpPr/>
        </xdr:nvSpPr>
        <xdr:spPr>
          <a:xfrm>
            <a:off x="107289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17</a:t>
            </a:r>
          </a:p>
        </xdr:txBody>
      </xdr:sp>
      <xdr:sp macro="" textlink="">
        <xdr:nvSpPr>
          <xdr:cNvPr id="149" name="18: Rounded Corners 537">
            <a:hlinkClick xmlns:r="http://schemas.openxmlformats.org/officeDocument/2006/relationships" r:id="rId70" tooltip="Go to season cycle 18"/>
            <a:extLst>
              <a:ext uri="{FF2B5EF4-FFF2-40B4-BE49-F238E27FC236}">
                <a16:creationId xmlns:a16="http://schemas.microsoft.com/office/drawing/2014/main" id="{75AAB4CA-CE07-403D-9D94-6FC1736B8101}"/>
              </a:ext>
            </a:extLst>
          </xdr:cNvPr>
          <xdr:cNvSpPr/>
        </xdr:nvSpPr>
        <xdr:spPr>
          <a:xfrm>
            <a:off x="110240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18</a:t>
            </a:r>
          </a:p>
        </xdr:txBody>
      </xdr:sp>
      <xdr:sp macro="" textlink="">
        <xdr:nvSpPr>
          <xdr:cNvPr id="150" name="19: Rounded Corners 538">
            <a:hlinkClick xmlns:r="http://schemas.openxmlformats.org/officeDocument/2006/relationships" r:id="rId71" tooltip="Go to season cycle 19"/>
            <a:extLst>
              <a:ext uri="{FF2B5EF4-FFF2-40B4-BE49-F238E27FC236}">
                <a16:creationId xmlns:a16="http://schemas.microsoft.com/office/drawing/2014/main" id="{443188A0-202C-4628-8E51-23C028BD3DDD}"/>
              </a:ext>
            </a:extLst>
          </xdr:cNvPr>
          <xdr:cNvSpPr/>
        </xdr:nvSpPr>
        <xdr:spPr>
          <a:xfrm>
            <a:off x="113190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19</a:t>
            </a:r>
          </a:p>
        </xdr:txBody>
      </xdr:sp>
      <xdr:sp macro="" textlink="">
        <xdr:nvSpPr>
          <xdr:cNvPr id="151" name="20: Rounded Corners 539">
            <a:hlinkClick xmlns:r="http://schemas.openxmlformats.org/officeDocument/2006/relationships" r:id="rId72" tooltip="Go to season cycle 20"/>
            <a:extLst>
              <a:ext uri="{FF2B5EF4-FFF2-40B4-BE49-F238E27FC236}">
                <a16:creationId xmlns:a16="http://schemas.microsoft.com/office/drawing/2014/main" id="{D238319D-2135-4AA1-833E-945C78439A91}"/>
              </a:ext>
            </a:extLst>
          </xdr:cNvPr>
          <xdr:cNvSpPr/>
        </xdr:nvSpPr>
        <xdr:spPr>
          <a:xfrm>
            <a:off x="116140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20</a:t>
            </a:r>
          </a:p>
        </xdr:txBody>
      </xdr:sp>
    </xdr:grpSp>
    <xdr:clientData/>
  </xdr:twoCellAnchor>
  <xdr:twoCellAnchor>
    <xdr:from>
      <xdr:col>0</xdr:col>
      <xdr:colOff>76200</xdr:colOff>
      <xdr:row>673</xdr:row>
      <xdr:rowOff>7655</xdr:rowOff>
    </xdr:from>
    <xdr:to>
      <xdr:col>14</xdr:col>
      <xdr:colOff>205740</xdr:colOff>
      <xdr:row>711</xdr:row>
      <xdr:rowOff>119602</xdr:rowOff>
    </xdr:to>
    <xdr:grpSp>
      <xdr:nvGrpSpPr>
        <xdr:cNvPr id="152" name="Group - Plans &amp; Prices">
          <a:extLst>
            <a:ext uri="{FF2B5EF4-FFF2-40B4-BE49-F238E27FC236}">
              <a16:creationId xmlns:a16="http://schemas.microsoft.com/office/drawing/2014/main" id="{C2F9DEC1-5C68-450B-BF2E-711F61230A22}"/>
            </a:ext>
          </a:extLst>
        </xdr:cNvPr>
        <xdr:cNvGrpSpPr/>
      </xdr:nvGrpSpPr>
      <xdr:grpSpPr>
        <a:xfrm>
          <a:off x="76200" y="168440135"/>
          <a:ext cx="11826240" cy="7254205"/>
          <a:chOff x="76200" y="176205429"/>
          <a:chExt cx="11826240" cy="6255471"/>
        </a:xfrm>
      </xdr:grpSpPr>
      <xdr:sp macro="" textlink="">
        <xdr:nvSpPr>
          <xdr:cNvPr id="153" name="Rectangle: Free Support">
            <a:extLst>
              <a:ext uri="{FF2B5EF4-FFF2-40B4-BE49-F238E27FC236}">
                <a16:creationId xmlns:a16="http://schemas.microsoft.com/office/drawing/2014/main" id="{3D128C30-536A-4AF4-9763-F4029C702369}"/>
              </a:ext>
            </a:extLst>
          </xdr:cNvPr>
          <xdr:cNvSpPr/>
        </xdr:nvSpPr>
        <xdr:spPr>
          <a:xfrm>
            <a:off x="3329940" y="176220120"/>
            <a:ext cx="2103120" cy="5817893"/>
          </a:xfrm>
          <a:prstGeom prst="roundRect">
            <a:avLst>
              <a:gd name="adj" fmla="val 8608"/>
            </a:avLst>
          </a:prstGeom>
          <a:solidFill>
            <a:srgbClr val="CDFFF0"/>
          </a:solidFill>
          <a:ln w="9525" cmpd="sng">
            <a:noFill/>
          </a:ln>
          <a:effectLst>
            <a:outerShdw blurRad="50800" dist="38100" dir="5400000" algn="t"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endParaRPr lang="en-US" sz="1200">
              <a:solidFill>
                <a:schemeClr val="dk1"/>
              </a:solidFill>
              <a:latin typeface="+mn-lt"/>
              <a:ea typeface="+mn-ea"/>
              <a:cs typeface="+mn-cs"/>
            </a:endParaRPr>
          </a:p>
        </xdr:txBody>
      </xdr:sp>
      <xdr:sp macro="" textlink="">
        <xdr:nvSpPr>
          <xdr:cNvPr id="154" name="Rectangle: Basic Support">
            <a:extLst>
              <a:ext uri="{FF2B5EF4-FFF2-40B4-BE49-F238E27FC236}">
                <a16:creationId xmlns:a16="http://schemas.microsoft.com/office/drawing/2014/main" id="{2F9ACE6D-7CE2-4043-B7F9-1BB6F479661A}"/>
              </a:ext>
            </a:extLst>
          </xdr:cNvPr>
          <xdr:cNvSpPr/>
        </xdr:nvSpPr>
        <xdr:spPr>
          <a:xfrm>
            <a:off x="5486400" y="176220120"/>
            <a:ext cx="2103120" cy="5817893"/>
          </a:xfrm>
          <a:prstGeom prst="roundRect">
            <a:avLst>
              <a:gd name="adj" fmla="val 8608"/>
            </a:avLst>
          </a:prstGeom>
          <a:solidFill>
            <a:srgbClr val="CDFFF0"/>
          </a:solidFill>
          <a:ln w="9525" cmpd="sng">
            <a:noFill/>
          </a:ln>
          <a:effectLst>
            <a:outerShdw blurRad="50800" dist="38100" dir="5400000" algn="t"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200">
                <a:solidFill>
                  <a:schemeClr val="dk1"/>
                </a:solidFill>
                <a:latin typeface="+mn-lt"/>
                <a:ea typeface="+mn-ea"/>
                <a:cs typeface="+mn-cs"/>
              </a:rPr>
              <a:t>B</a:t>
            </a:r>
          </a:p>
        </xdr:txBody>
      </xdr:sp>
      <xdr:sp macro="" textlink="">
        <xdr:nvSpPr>
          <xdr:cNvPr id="155" name="Rectangle: Std Support">
            <a:extLst>
              <a:ext uri="{FF2B5EF4-FFF2-40B4-BE49-F238E27FC236}">
                <a16:creationId xmlns:a16="http://schemas.microsoft.com/office/drawing/2014/main" id="{A6A58475-15DB-46B6-99E8-342EED5D24EF}"/>
              </a:ext>
            </a:extLst>
          </xdr:cNvPr>
          <xdr:cNvSpPr/>
        </xdr:nvSpPr>
        <xdr:spPr>
          <a:xfrm>
            <a:off x="7642860" y="176221217"/>
            <a:ext cx="2103120" cy="5817893"/>
          </a:xfrm>
          <a:prstGeom prst="roundRect">
            <a:avLst>
              <a:gd name="adj" fmla="val 8608"/>
            </a:avLst>
          </a:prstGeom>
          <a:solidFill>
            <a:srgbClr val="CDFFF0"/>
          </a:solidFill>
          <a:ln w="9525" cmpd="sng">
            <a:noFill/>
          </a:ln>
          <a:effectLst>
            <a:outerShdw blurRad="50800" dist="38100" dir="5400000" algn="t"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endParaRPr lang="en-US" sz="1200">
              <a:solidFill>
                <a:schemeClr val="dk1"/>
              </a:solidFill>
              <a:latin typeface="+mn-lt"/>
              <a:ea typeface="+mn-ea"/>
              <a:cs typeface="+mn-cs"/>
            </a:endParaRPr>
          </a:p>
        </xdr:txBody>
      </xdr:sp>
      <xdr:sp macro="" textlink="">
        <xdr:nvSpPr>
          <xdr:cNvPr id="156" name="Rectangle: Premium Support">
            <a:extLst>
              <a:ext uri="{FF2B5EF4-FFF2-40B4-BE49-F238E27FC236}">
                <a16:creationId xmlns:a16="http://schemas.microsoft.com/office/drawing/2014/main" id="{9DC1368C-1EF7-4D50-8558-A4F6650C0452}"/>
              </a:ext>
            </a:extLst>
          </xdr:cNvPr>
          <xdr:cNvSpPr/>
        </xdr:nvSpPr>
        <xdr:spPr>
          <a:xfrm>
            <a:off x="9799320" y="176205429"/>
            <a:ext cx="2103120" cy="5817893"/>
          </a:xfrm>
          <a:prstGeom prst="roundRect">
            <a:avLst>
              <a:gd name="adj" fmla="val 8608"/>
            </a:avLst>
          </a:prstGeom>
          <a:solidFill>
            <a:srgbClr val="CDFFF0"/>
          </a:solidFill>
          <a:ln w="9525" cmpd="sng">
            <a:noFill/>
          </a:ln>
          <a:effectLst>
            <a:outerShdw blurRad="50800" dist="38100" dir="5400000" algn="t"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endParaRPr lang="en-US" sz="1200">
              <a:solidFill>
                <a:schemeClr val="dk1"/>
              </a:solidFill>
              <a:latin typeface="+mn-lt"/>
              <a:ea typeface="+mn-ea"/>
              <a:cs typeface="+mn-cs"/>
            </a:endParaRPr>
          </a:p>
        </xdr:txBody>
      </xdr:sp>
      <xdr:sp macro="" textlink="">
        <xdr:nvSpPr>
          <xdr:cNvPr id="157" name="FREE support">
            <a:extLst>
              <a:ext uri="{FF2B5EF4-FFF2-40B4-BE49-F238E27FC236}">
                <a16:creationId xmlns:a16="http://schemas.microsoft.com/office/drawing/2014/main" id="{B4208ABD-DCAF-43C5-BC61-FCD77D53DE8E}"/>
              </a:ext>
            </a:extLst>
          </xdr:cNvPr>
          <xdr:cNvSpPr/>
        </xdr:nvSpPr>
        <xdr:spPr>
          <a:xfrm>
            <a:off x="3460623" y="176235755"/>
            <a:ext cx="1828800" cy="705185"/>
          </a:xfrm>
          <a:prstGeom prst="rect">
            <a:avLst/>
          </a:prstGeom>
          <a:noFill/>
        </xdr:spPr>
        <xdr:txBody>
          <a:bodyPr wrap="square" lIns="91440" tIns="45720" rIns="91440" bIns="45720">
            <a:spAutoFit/>
          </a:bodyPr>
          <a:lstStyle/>
          <a:p>
            <a:pPr algn="ctr"/>
            <a:r>
              <a:rPr lang="en-US" sz="2400" b="0" cap="none" spc="0">
                <a:ln w="0"/>
                <a:solidFill>
                  <a:srgbClr val="009141"/>
                </a:solidFill>
                <a:effectLst>
                  <a:outerShdw blurRad="38100" dist="19050" dir="2700000" algn="tl" rotWithShape="0">
                    <a:schemeClr val="dk1">
                      <a:alpha val="40000"/>
                    </a:schemeClr>
                  </a:outerShdw>
                </a:effectLst>
                <a:latin typeface="Franklin Gothic Demi" panose="020B0703020102020204" pitchFamily="34" charset="0"/>
              </a:rPr>
              <a:t>FREE support</a:t>
            </a:r>
          </a:p>
        </xdr:txBody>
      </xdr:sp>
      <xdr:sp macro="" textlink="">
        <xdr:nvSpPr>
          <xdr:cNvPr id="158" name="free support X's">
            <a:extLst>
              <a:ext uri="{FF2B5EF4-FFF2-40B4-BE49-F238E27FC236}">
                <a16:creationId xmlns:a16="http://schemas.microsoft.com/office/drawing/2014/main" id="{6994FC89-14DF-4CFD-AC72-B90C02595D68}"/>
              </a:ext>
            </a:extLst>
          </xdr:cNvPr>
          <xdr:cNvSpPr txBox="1"/>
        </xdr:nvSpPr>
        <xdr:spPr>
          <a:xfrm>
            <a:off x="3352800" y="176974499"/>
            <a:ext cx="2057400" cy="3801023"/>
          </a:xfrm>
          <a:prstGeom prst="rect">
            <a:avLst/>
          </a:prstGeom>
          <a:solidFill>
            <a:srgbClr val="CCFFCC">
              <a:alpha val="50196"/>
            </a:srgbClr>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endParaRPr lang="en-US" sz="1200"/>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xdr:txBody>
      </xdr:sp>
      <xdr:sp macro="" textlink="">
        <xdr:nvSpPr>
          <xdr:cNvPr id="159" name="benefits list">
            <a:extLst>
              <a:ext uri="{FF2B5EF4-FFF2-40B4-BE49-F238E27FC236}">
                <a16:creationId xmlns:a16="http://schemas.microsoft.com/office/drawing/2014/main" id="{022ECE28-60EB-4FD8-B3D4-3DBE24504529}"/>
              </a:ext>
            </a:extLst>
          </xdr:cNvPr>
          <xdr:cNvSpPr txBox="1"/>
        </xdr:nvSpPr>
        <xdr:spPr>
          <a:xfrm>
            <a:off x="76200" y="176974500"/>
            <a:ext cx="3200400" cy="3801023"/>
          </a:xfrm>
          <a:prstGeom prst="rect">
            <a:avLst/>
          </a:prstGeom>
          <a:solidFill>
            <a:srgbClr val="CCFFCC">
              <a:alpha val="50196"/>
            </a:srgbClr>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endParaRPr lang="en-US" sz="1200">
              <a:latin typeface="Bahnschrift SemiBold SemiConden" panose="020B0502040204020203" pitchFamily="34" charset="0"/>
            </a:endParaRPr>
          </a:p>
          <a:p>
            <a:pPr algn="l"/>
            <a:r>
              <a:rPr lang="en-US" sz="1200">
                <a:solidFill>
                  <a:srgbClr val="640096"/>
                </a:solidFill>
                <a:latin typeface="Bahnschrift SemiBold SemiConden" panose="020B0502040204020203" pitchFamily="34" charset="0"/>
              </a:rPr>
              <a:t>See the tension between</a:t>
            </a:r>
            <a:r>
              <a:rPr lang="en-US" sz="1200" baseline="0">
                <a:solidFill>
                  <a:srgbClr val="640096"/>
                </a:solidFill>
                <a:latin typeface="Bahnschrift SemiBold SemiConden" panose="020B0502040204020203" pitchFamily="34" charset="0"/>
              </a:rPr>
              <a:t> your self &amp; social needs</a:t>
            </a:r>
            <a:endParaRPr lang="en-US" sz="1200">
              <a:solidFill>
                <a:srgbClr val="640096"/>
              </a:solidFill>
              <a:latin typeface="Bahnschrift SemiBold SemiConden" panose="020B0502040204020203" pitchFamily="34" charset="0"/>
            </a:endParaRPr>
          </a:p>
          <a:p>
            <a:pPr algn="l"/>
            <a:endParaRPr lang="en-US" sz="1200">
              <a:solidFill>
                <a:srgbClr val="640096"/>
              </a:solidFill>
              <a:latin typeface="Bahnschrift SemiBold SemiConden" panose="020B0502040204020203" pitchFamily="34" charset="0"/>
            </a:endParaRPr>
          </a:p>
          <a:p>
            <a:pPr algn="l"/>
            <a:r>
              <a:rPr lang="en-US" sz="1200">
                <a:solidFill>
                  <a:srgbClr val="640096"/>
                </a:solidFill>
                <a:latin typeface="Bahnschrift SemiBold SemiConden" panose="020B0502040204020203" pitchFamily="34" charset="0"/>
              </a:rPr>
              <a:t>Learn</a:t>
            </a:r>
            <a:r>
              <a:rPr lang="en-US" sz="1200" baseline="0">
                <a:solidFill>
                  <a:srgbClr val="640096"/>
                </a:solidFill>
                <a:latin typeface="Bahnschrift SemiBold SemiConden" panose="020B0502040204020203" pitchFamily="34" charset="0"/>
              </a:rPr>
              <a:t> about your personal seasons in life</a:t>
            </a:r>
            <a:endParaRPr lang="en-US" sz="1200">
              <a:solidFill>
                <a:srgbClr val="640096"/>
              </a:solidFill>
              <a:latin typeface="Bahnschrift SemiBold SemiConden" panose="020B0502040204020203" pitchFamily="34" charset="0"/>
            </a:endParaRPr>
          </a:p>
          <a:p>
            <a:pPr algn="l"/>
            <a:endParaRPr lang="en-US" sz="1200">
              <a:solidFill>
                <a:srgbClr val="640096"/>
              </a:solidFill>
              <a:latin typeface="Bahnschrift SemiBold SemiConden" panose="020B0502040204020203" pitchFamily="34" charset="0"/>
            </a:endParaRPr>
          </a:p>
          <a:p>
            <a:pPr algn="l"/>
            <a:r>
              <a:rPr lang="en-US" sz="1200">
                <a:solidFill>
                  <a:srgbClr val="640096"/>
                </a:solidFill>
                <a:latin typeface="Bahnschrift SemiBold SemiConden" panose="020B0502040204020203" pitchFamily="34" charset="0"/>
              </a:rPr>
              <a:t>Find what season you are in</a:t>
            </a:r>
            <a:r>
              <a:rPr lang="en-US" sz="1200" baseline="0">
                <a:solidFill>
                  <a:srgbClr val="640096"/>
                </a:solidFill>
                <a:latin typeface="Bahnschrift SemiBold SemiConden" panose="020B0502040204020203" pitchFamily="34" charset="0"/>
              </a:rPr>
              <a:t> right now</a:t>
            </a:r>
            <a:endParaRPr lang="en-US" sz="1200">
              <a:solidFill>
                <a:srgbClr val="640096"/>
              </a:solidFill>
              <a:latin typeface="Bahnschrift SemiBold SemiConden" panose="020B0502040204020203" pitchFamily="34" charset="0"/>
            </a:endParaRPr>
          </a:p>
          <a:p>
            <a:pPr algn="l"/>
            <a:endParaRPr lang="en-US" sz="1200">
              <a:solidFill>
                <a:srgbClr val="640096"/>
              </a:solidFill>
              <a:latin typeface="Bahnschrift SemiBold SemiConden" panose="020B0502040204020203" pitchFamily="34" charset="0"/>
            </a:endParaRPr>
          </a:p>
          <a:p>
            <a:r>
              <a:rPr lang="en-US" sz="1200">
                <a:solidFill>
                  <a:srgbClr val="640096"/>
                </a:solidFill>
                <a:latin typeface="Bahnschrift SemiBold SemiConden" panose="020B0502040204020203" pitchFamily="34" charset="0"/>
                <a:ea typeface="+mn-ea"/>
                <a:cs typeface="+mn-cs"/>
              </a:rPr>
              <a:t>Discover impacts of your psychosocial needs</a:t>
            </a:r>
          </a:p>
          <a:p>
            <a:pPr algn="l"/>
            <a:endParaRPr lang="en-US" sz="1200">
              <a:solidFill>
                <a:srgbClr val="640096"/>
              </a:solidFill>
              <a:latin typeface="Bahnschrift SemiBold SemiConden" panose="020B0502040204020203" pitchFamily="34" charset="0"/>
            </a:endParaRPr>
          </a:p>
          <a:p>
            <a:pPr algn="l"/>
            <a:r>
              <a:rPr lang="en-US" sz="1200">
                <a:solidFill>
                  <a:srgbClr val="640096"/>
                </a:solidFill>
                <a:latin typeface="Bahnschrift SemiBold SemiConden" panose="020B0502040204020203" pitchFamily="34" charset="0"/>
              </a:rPr>
              <a:t>See</a:t>
            </a:r>
            <a:r>
              <a:rPr lang="en-US" sz="1200" baseline="0">
                <a:solidFill>
                  <a:srgbClr val="640096"/>
                </a:solidFill>
                <a:latin typeface="Bahnschrift SemiBold SemiConden" panose="020B0502040204020203" pitchFamily="34" charset="0"/>
              </a:rPr>
              <a:t> how these needs shape your political outlook</a:t>
            </a:r>
            <a:endParaRPr lang="en-US" sz="1200">
              <a:solidFill>
                <a:srgbClr val="640096"/>
              </a:solidFill>
              <a:latin typeface="Bahnschrift SemiBold SemiConden" panose="020B0502040204020203" pitchFamily="34" charset="0"/>
            </a:endParaRPr>
          </a:p>
          <a:p>
            <a:pPr algn="l"/>
            <a:endParaRPr lang="en-US" sz="1200">
              <a:latin typeface="Bahnschrift SemiBold SemiConden" panose="020B0502040204020203" pitchFamily="34" charset="0"/>
            </a:endParaRPr>
          </a:p>
          <a:p>
            <a:pPr algn="l"/>
            <a:r>
              <a:rPr lang="en-US" sz="1200">
                <a:solidFill>
                  <a:srgbClr val="7D00EB"/>
                </a:solidFill>
                <a:latin typeface="Bahnschrift SemiBold SemiConden" panose="020B0502040204020203" pitchFamily="34" charset="0"/>
              </a:rPr>
              <a:t>Have</a:t>
            </a:r>
            <a:r>
              <a:rPr lang="en-US" sz="1200" baseline="0">
                <a:solidFill>
                  <a:srgbClr val="7D00EB"/>
                </a:solidFill>
                <a:latin typeface="Bahnschrift SemiBold SemiConden" panose="020B0502040204020203" pitchFamily="34" charset="0"/>
              </a:rPr>
              <a:t> us </a:t>
            </a:r>
            <a:r>
              <a:rPr lang="en-US" sz="1200">
                <a:solidFill>
                  <a:srgbClr val="7D00EB"/>
                </a:solidFill>
                <a:latin typeface="Bahnschrift SemiBold SemiConden" panose="020B0502040204020203" pitchFamily="34" charset="0"/>
              </a:rPr>
              <a:t>send this to a recipient </a:t>
            </a:r>
            <a:r>
              <a:rPr lang="en-US" sz="1200">
                <a:solidFill>
                  <a:srgbClr val="7D00EB"/>
                </a:solidFill>
                <a:latin typeface="Bahnschrift SemiBold SemiConden" panose="020B0502040204020203" pitchFamily="34" charset="0"/>
                <a:ea typeface="+mn-ea"/>
                <a:cs typeface="+mn-cs"/>
              </a:rPr>
              <a:t>on your behalf</a:t>
            </a:r>
            <a:endParaRPr lang="en-US" sz="1200" strike="sngStrike">
              <a:solidFill>
                <a:srgbClr val="7D00EB"/>
              </a:solidFill>
              <a:latin typeface="Bahnschrift SemiBold SemiConden" panose="020B0502040204020203" pitchFamily="34" charset="0"/>
            </a:endParaRPr>
          </a:p>
          <a:p>
            <a:pPr algn="l"/>
            <a:endParaRPr lang="en-US" sz="1200">
              <a:solidFill>
                <a:srgbClr val="7D00EB"/>
              </a:solidFill>
              <a:latin typeface="Bahnschrift SemiBold SemiConden" panose="020B0502040204020203" pitchFamily="34" charset="0"/>
            </a:endParaRPr>
          </a:p>
          <a:p>
            <a:pPr algn="l"/>
            <a:r>
              <a:rPr lang="en-US" sz="1200">
                <a:solidFill>
                  <a:srgbClr val="7D00EB"/>
                </a:solidFill>
                <a:latin typeface="Bahnschrift SemiBold SemiConden" panose="020B0502040204020203" pitchFamily="34" charset="0"/>
              </a:rPr>
              <a:t>Have us notify your recipient that we</a:t>
            </a:r>
            <a:r>
              <a:rPr lang="en-US" sz="1200" baseline="0">
                <a:solidFill>
                  <a:srgbClr val="7D00EB"/>
                </a:solidFill>
                <a:latin typeface="Bahnschrift SemiBold SemiConden" panose="020B0502040204020203" pitchFamily="34" charset="0"/>
              </a:rPr>
              <a:t> support you</a:t>
            </a:r>
            <a:endParaRPr lang="en-US" sz="1200">
              <a:solidFill>
                <a:srgbClr val="7D00EB"/>
              </a:solidFill>
              <a:latin typeface="Bahnschrift SemiBold SemiConden" panose="020B0502040204020203" pitchFamily="34" charset="0"/>
            </a:endParaRPr>
          </a:p>
          <a:p>
            <a:pPr algn="l"/>
            <a:endParaRPr lang="en-US" sz="1200">
              <a:solidFill>
                <a:srgbClr val="7D00EB"/>
              </a:solidFill>
              <a:latin typeface="Bahnschrift SemiBold SemiConden" panose="020B0502040204020203" pitchFamily="34" charset="0"/>
            </a:endParaRPr>
          </a:p>
          <a:p>
            <a:pPr algn="l"/>
            <a:r>
              <a:rPr lang="en-US" sz="1200">
                <a:solidFill>
                  <a:srgbClr val="C84BF0"/>
                </a:solidFill>
                <a:latin typeface="Bahnschrift SemiBold SemiConden" panose="020B0502040204020203" pitchFamily="34" charset="0"/>
              </a:rPr>
              <a:t>Receive personalized support via email</a:t>
            </a:r>
          </a:p>
          <a:p>
            <a:pPr algn="l"/>
            <a:endParaRPr lang="en-US" sz="1200">
              <a:solidFill>
                <a:srgbClr val="7D00EB"/>
              </a:solidFill>
              <a:latin typeface="Bahnschrift SemiBold SemiConden" panose="020B0502040204020203" pitchFamily="34" charset="0"/>
            </a:endParaRPr>
          </a:p>
          <a:p>
            <a:pPr algn="l"/>
            <a:r>
              <a:rPr lang="en-US" sz="1200">
                <a:solidFill>
                  <a:srgbClr val="C84BF0"/>
                </a:solidFill>
                <a:latin typeface="Bahnschrift SemiBold SemiConden" panose="020B0502040204020203" pitchFamily="34" charset="0"/>
              </a:rPr>
              <a:t>Overcome political differences</a:t>
            </a:r>
          </a:p>
          <a:p>
            <a:pPr algn="l"/>
            <a:endParaRPr lang="en-US" sz="1200">
              <a:latin typeface="Bahnschrift SemiBold SemiConden" panose="020B0502040204020203" pitchFamily="34" charset="0"/>
            </a:endParaRPr>
          </a:p>
          <a:p>
            <a:pPr algn="l"/>
            <a:r>
              <a:rPr lang="en-US" sz="1200" spc="-20">
                <a:solidFill>
                  <a:srgbClr val="B469FF"/>
                </a:solidFill>
                <a:latin typeface="Bahnschrift SemiBold SemiConden" panose="020B0502040204020203" pitchFamily="34" charset="0"/>
              </a:rPr>
              <a:t>Receive one-on-one</a:t>
            </a:r>
            <a:r>
              <a:rPr lang="en-US" sz="1200" spc="-20" baseline="0">
                <a:solidFill>
                  <a:srgbClr val="B469FF"/>
                </a:solidFill>
                <a:latin typeface="Bahnschrift SemiBold SemiConden" panose="020B0502040204020203" pitchFamily="34" charset="0"/>
              </a:rPr>
              <a:t> support via videoconferencin</a:t>
            </a:r>
            <a:r>
              <a:rPr lang="en-US" sz="1200" baseline="0">
                <a:solidFill>
                  <a:srgbClr val="B469FF"/>
                </a:solidFill>
                <a:latin typeface="Bahnschrift SemiBold SemiConden" panose="020B0502040204020203" pitchFamily="34" charset="0"/>
              </a:rPr>
              <a:t>g</a:t>
            </a:r>
            <a:endParaRPr lang="en-US" sz="1200">
              <a:solidFill>
                <a:srgbClr val="B469FF"/>
              </a:solidFill>
              <a:latin typeface="Bahnschrift SemiBold SemiConden" panose="020B0502040204020203" pitchFamily="34" charset="0"/>
            </a:endParaRPr>
          </a:p>
          <a:p>
            <a:pPr algn="l"/>
            <a:endParaRPr lang="en-US" sz="1200">
              <a:solidFill>
                <a:srgbClr val="B469FF"/>
              </a:solidFill>
              <a:latin typeface="Bahnschrift SemiBold SemiConden" panose="020B0502040204020203" pitchFamily="34" charset="0"/>
            </a:endParaRPr>
          </a:p>
          <a:p>
            <a:pPr algn="l"/>
            <a:r>
              <a:rPr lang="en-US" sz="1200">
                <a:solidFill>
                  <a:srgbClr val="B469FF"/>
                </a:solidFill>
                <a:latin typeface="Bahnschrift SemiBold SemiConden" panose="020B0502040204020203" pitchFamily="34" charset="0"/>
              </a:rPr>
              <a:t>Attract support in a crowdfunding campaign</a:t>
            </a:r>
          </a:p>
          <a:p>
            <a:pPr algn="l"/>
            <a:endParaRPr lang="en-US" sz="1200">
              <a:solidFill>
                <a:srgbClr val="B469FF"/>
              </a:solidFill>
              <a:latin typeface="Bahnschrift SemiBold SemiConden" panose="020B0502040204020203" pitchFamily="34" charset="0"/>
            </a:endParaRPr>
          </a:p>
          <a:p>
            <a:pPr algn="l"/>
            <a:endParaRPr lang="en-US" sz="1200">
              <a:solidFill>
                <a:srgbClr val="B469FF"/>
              </a:solidFill>
              <a:latin typeface="Bahnschrift SemiBold SemiConden" panose="020B0502040204020203" pitchFamily="34" charset="0"/>
            </a:endParaRPr>
          </a:p>
        </xdr:txBody>
      </xdr:sp>
      <xdr:sp macro="" textlink="">
        <xdr:nvSpPr>
          <xdr:cNvPr id="160" name="basic support X's">
            <a:extLst>
              <a:ext uri="{FF2B5EF4-FFF2-40B4-BE49-F238E27FC236}">
                <a16:creationId xmlns:a16="http://schemas.microsoft.com/office/drawing/2014/main" id="{972A403D-4352-4FCF-B45D-033916B30FEA}"/>
              </a:ext>
            </a:extLst>
          </xdr:cNvPr>
          <xdr:cNvSpPr txBox="1"/>
        </xdr:nvSpPr>
        <xdr:spPr>
          <a:xfrm>
            <a:off x="5509260" y="176974500"/>
            <a:ext cx="2057400" cy="3801023"/>
          </a:xfrm>
          <a:prstGeom prst="rect">
            <a:avLst/>
          </a:prstGeom>
          <a:solidFill>
            <a:srgbClr val="CCFFCC">
              <a:alpha val="50196"/>
            </a:srgbClr>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endParaRPr lang="en-US" sz="1200"/>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1200"/>
          </a:p>
          <a:p>
            <a:pPr algn="ctr"/>
            <a:endParaRPr lang="en-US" sz="1200"/>
          </a:p>
        </xdr:txBody>
      </xdr:sp>
      <xdr:sp macro="" textlink="">
        <xdr:nvSpPr>
          <xdr:cNvPr id="161" name="stardard support X's">
            <a:extLst>
              <a:ext uri="{FF2B5EF4-FFF2-40B4-BE49-F238E27FC236}">
                <a16:creationId xmlns:a16="http://schemas.microsoft.com/office/drawing/2014/main" id="{91E7906A-09B5-4B9F-8D15-677F5EA64B4F}"/>
              </a:ext>
            </a:extLst>
          </xdr:cNvPr>
          <xdr:cNvSpPr txBox="1"/>
        </xdr:nvSpPr>
        <xdr:spPr>
          <a:xfrm>
            <a:off x="7665720" y="176974500"/>
            <a:ext cx="2057400" cy="3801023"/>
          </a:xfrm>
          <a:prstGeom prst="rect">
            <a:avLst/>
          </a:prstGeom>
          <a:solidFill>
            <a:srgbClr val="CCFFCC">
              <a:alpha val="50196"/>
            </a:srgbClr>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endParaRPr lang="en-US" sz="1200"/>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xdr:txBody>
      </xdr:sp>
      <xdr:sp macro="" textlink="">
        <xdr:nvSpPr>
          <xdr:cNvPr id="162" name="premium support X's">
            <a:extLst>
              <a:ext uri="{FF2B5EF4-FFF2-40B4-BE49-F238E27FC236}">
                <a16:creationId xmlns:a16="http://schemas.microsoft.com/office/drawing/2014/main" id="{2AEF91B3-8675-41FD-A9D2-BD560DC4727A}"/>
              </a:ext>
            </a:extLst>
          </xdr:cNvPr>
          <xdr:cNvSpPr txBox="1"/>
        </xdr:nvSpPr>
        <xdr:spPr>
          <a:xfrm>
            <a:off x="9822180" y="176974500"/>
            <a:ext cx="2057400" cy="3801023"/>
          </a:xfrm>
          <a:prstGeom prst="rect">
            <a:avLst/>
          </a:prstGeom>
          <a:solidFill>
            <a:srgbClr val="CCFFCC">
              <a:alpha val="50196"/>
            </a:srgbClr>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endParaRPr lang="en-US" sz="1200"/>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a:p>
            <a:pPr algn="ctr"/>
            <a:endParaRPr lang="en-US" sz="700">
              <a:solidFill>
                <a:schemeClr val="accent6">
                  <a:lumMod val="50000"/>
                </a:schemeClr>
              </a:solidFill>
              <a:latin typeface="Arial Black" panose="020B0A04020102020204" pitchFamily="34" charset="0"/>
            </a:endParaRPr>
          </a:p>
          <a:p>
            <a:pPr algn="ctr"/>
            <a:r>
              <a:rPr lang="en-US" sz="1300">
                <a:solidFill>
                  <a:schemeClr val="accent6">
                    <a:lumMod val="50000"/>
                  </a:schemeClr>
                </a:solidFill>
                <a:latin typeface="Arial Black" panose="020B0A04020102020204" pitchFamily="34" charset="0"/>
              </a:rPr>
              <a:t>X</a:t>
            </a:r>
          </a:p>
        </xdr:txBody>
      </xdr:sp>
      <xdr:sp macro="" textlink="">
        <xdr:nvSpPr>
          <xdr:cNvPr id="163" name="BASIC support">
            <a:extLst>
              <a:ext uri="{FF2B5EF4-FFF2-40B4-BE49-F238E27FC236}">
                <a16:creationId xmlns:a16="http://schemas.microsoft.com/office/drawing/2014/main" id="{2873EED2-85FE-489D-9CCB-C8CF4A167E7A}"/>
              </a:ext>
            </a:extLst>
          </xdr:cNvPr>
          <xdr:cNvSpPr/>
        </xdr:nvSpPr>
        <xdr:spPr>
          <a:xfrm>
            <a:off x="5623180" y="176235755"/>
            <a:ext cx="1828800" cy="705185"/>
          </a:xfrm>
          <a:prstGeom prst="rect">
            <a:avLst/>
          </a:prstGeom>
          <a:noFill/>
        </xdr:spPr>
        <xdr:txBody>
          <a:bodyPr wrap="square" lIns="91440" tIns="45720" rIns="91440" bIns="45720">
            <a:spAutoFit/>
          </a:bodyPr>
          <a:lstStyle/>
          <a:p>
            <a:pPr algn="ctr"/>
            <a:r>
              <a:rPr lang="en-US" sz="2400" b="0" cap="none" spc="0">
                <a:ln w="0"/>
                <a:solidFill>
                  <a:srgbClr val="009141"/>
                </a:solidFill>
                <a:effectLst>
                  <a:outerShdw blurRad="38100" dist="19050" dir="2700000" algn="tl" rotWithShape="0">
                    <a:schemeClr val="dk1">
                      <a:alpha val="40000"/>
                    </a:schemeClr>
                  </a:outerShdw>
                </a:effectLst>
                <a:latin typeface="Franklin Gothic Demi" panose="020B0703020102020204" pitchFamily="34" charset="0"/>
              </a:rPr>
              <a:t>BASIC support</a:t>
            </a:r>
          </a:p>
        </xdr:txBody>
      </xdr:sp>
      <xdr:sp macro="" textlink="">
        <xdr:nvSpPr>
          <xdr:cNvPr id="164" name="STANDARD support">
            <a:extLst>
              <a:ext uri="{FF2B5EF4-FFF2-40B4-BE49-F238E27FC236}">
                <a16:creationId xmlns:a16="http://schemas.microsoft.com/office/drawing/2014/main" id="{1D063934-80D1-421B-B6E8-A04167AF3CDF}"/>
              </a:ext>
            </a:extLst>
          </xdr:cNvPr>
          <xdr:cNvSpPr/>
        </xdr:nvSpPr>
        <xdr:spPr>
          <a:xfrm>
            <a:off x="7771995" y="176242001"/>
            <a:ext cx="1828800" cy="705185"/>
          </a:xfrm>
          <a:prstGeom prst="rect">
            <a:avLst/>
          </a:prstGeom>
          <a:noFill/>
        </xdr:spPr>
        <xdr:txBody>
          <a:bodyPr wrap="square" lIns="91440" tIns="45720" rIns="91440" bIns="45720">
            <a:spAutoFit/>
          </a:bodyPr>
          <a:lstStyle/>
          <a:p>
            <a:pPr algn="ctr"/>
            <a:r>
              <a:rPr lang="en-US" sz="2400" b="0" cap="none" spc="0">
                <a:ln w="0"/>
                <a:solidFill>
                  <a:srgbClr val="009141"/>
                </a:solidFill>
                <a:effectLst>
                  <a:outerShdw blurRad="38100" dist="19050" dir="2700000" algn="tl" rotWithShape="0">
                    <a:schemeClr val="dk1">
                      <a:alpha val="40000"/>
                    </a:schemeClr>
                  </a:outerShdw>
                </a:effectLst>
                <a:latin typeface="Franklin Gothic Demi" panose="020B0703020102020204" pitchFamily="34" charset="0"/>
              </a:rPr>
              <a:t>STANDARD support</a:t>
            </a:r>
          </a:p>
        </xdr:txBody>
      </xdr:sp>
      <xdr:sp macro="" textlink="">
        <xdr:nvSpPr>
          <xdr:cNvPr id="165" name="PREMIUM support">
            <a:extLst>
              <a:ext uri="{FF2B5EF4-FFF2-40B4-BE49-F238E27FC236}">
                <a16:creationId xmlns:a16="http://schemas.microsoft.com/office/drawing/2014/main" id="{CD844FDE-A3E9-49D7-A368-4A3FE56CD668}"/>
              </a:ext>
            </a:extLst>
          </xdr:cNvPr>
          <xdr:cNvSpPr/>
        </xdr:nvSpPr>
        <xdr:spPr>
          <a:xfrm>
            <a:off x="9936254" y="176234658"/>
            <a:ext cx="1828800" cy="705185"/>
          </a:xfrm>
          <a:prstGeom prst="rect">
            <a:avLst/>
          </a:prstGeom>
          <a:noFill/>
        </xdr:spPr>
        <xdr:txBody>
          <a:bodyPr wrap="square" lIns="91440" tIns="45720" rIns="91440" bIns="45720">
            <a:spAutoFit/>
          </a:bodyPr>
          <a:lstStyle/>
          <a:p>
            <a:pPr algn="ctr"/>
            <a:r>
              <a:rPr lang="en-US" sz="2400" b="0" cap="none" spc="0">
                <a:ln w="0"/>
                <a:solidFill>
                  <a:srgbClr val="009141"/>
                </a:solidFill>
                <a:effectLst>
                  <a:outerShdw blurRad="38100" dist="19050" dir="2700000" algn="tl" rotWithShape="0">
                    <a:schemeClr val="dk1">
                      <a:alpha val="40000"/>
                    </a:schemeClr>
                  </a:outerShdw>
                </a:effectLst>
                <a:latin typeface="Franklin Gothic Demi" panose="020B0703020102020204" pitchFamily="34" charset="0"/>
              </a:rPr>
              <a:t>PREMIUM support</a:t>
            </a:r>
          </a:p>
        </xdr:txBody>
      </xdr:sp>
      <xdr:sp macro="" textlink="">
        <xdr:nvSpPr>
          <xdr:cNvPr id="166" name="FREE download">
            <a:extLst>
              <a:ext uri="{FF2B5EF4-FFF2-40B4-BE49-F238E27FC236}">
                <a16:creationId xmlns:a16="http://schemas.microsoft.com/office/drawing/2014/main" id="{5485202A-65E3-4C4A-BB39-7AC93A901170}"/>
              </a:ext>
            </a:extLst>
          </xdr:cNvPr>
          <xdr:cNvSpPr/>
        </xdr:nvSpPr>
        <xdr:spPr>
          <a:xfrm>
            <a:off x="3747193" y="180889464"/>
            <a:ext cx="1268617" cy="649641"/>
          </a:xfrm>
          <a:prstGeom prst="rect">
            <a:avLst/>
          </a:prstGeom>
          <a:noFill/>
        </xdr:spPr>
        <xdr:txBody>
          <a:bodyPr wrap="none" lIns="91440" tIns="45720" rIns="91440" bIns="45720">
            <a:spAutoFit/>
          </a:bodyPr>
          <a:lstStyle/>
          <a:p>
            <a:pPr algn="ctr"/>
            <a:r>
              <a:rPr lang="en-US" sz="2000" b="0" cap="none" spc="0">
                <a:ln w="0"/>
                <a:solidFill>
                  <a:srgbClr val="009141"/>
                </a:solidFill>
                <a:effectLst>
                  <a:outerShdw blurRad="38100" dist="19050" dir="2700000" algn="tl" rotWithShape="0">
                    <a:schemeClr val="dk1">
                      <a:alpha val="40000"/>
                    </a:schemeClr>
                  </a:outerShdw>
                </a:effectLst>
                <a:latin typeface="Franklin Gothic Demi" panose="020B0703020102020204" pitchFamily="34" charset="0"/>
              </a:rPr>
              <a:t>FREE </a:t>
            </a:r>
          </a:p>
          <a:p>
            <a:pPr algn="ctr"/>
            <a:r>
              <a:rPr lang="en-US" sz="2000" b="0" cap="none" spc="0">
                <a:ln w="0"/>
                <a:solidFill>
                  <a:srgbClr val="009141"/>
                </a:solidFill>
                <a:effectLst>
                  <a:outerShdw blurRad="38100" dist="19050" dir="2700000" algn="tl" rotWithShape="0">
                    <a:schemeClr val="dk1">
                      <a:alpha val="40000"/>
                    </a:schemeClr>
                  </a:outerShdw>
                </a:effectLst>
                <a:latin typeface="Franklin Gothic Demi" panose="020B0703020102020204" pitchFamily="34" charset="0"/>
              </a:rPr>
              <a:t>download</a:t>
            </a:r>
          </a:p>
        </xdr:txBody>
      </xdr:sp>
      <xdr:sp macro="" textlink="">
        <xdr:nvSpPr>
          <xdr:cNvPr id="167" name="$5 each">
            <a:extLst>
              <a:ext uri="{FF2B5EF4-FFF2-40B4-BE49-F238E27FC236}">
                <a16:creationId xmlns:a16="http://schemas.microsoft.com/office/drawing/2014/main" id="{6F29234A-3D42-4F52-A615-D2D4B2C52FA3}"/>
              </a:ext>
            </a:extLst>
          </xdr:cNvPr>
          <xdr:cNvSpPr/>
        </xdr:nvSpPr>
        <xdr:spPr>
          <a:xfrm>
            <a:off x="5989739" y="180889464"/>
            <a:ext cx="1096454" cy="369326"/>
          </a:xfrm>
          <a:prstGeom prst="rect">
            <a:avLst/>
          </a:prstGeom>
          <a:noFill/>
        </xdr:spPr>
        <xdr:txBody>
          <a:bodyPr wrap="none" lIns="91440" tIns="45720" rIns="91440" bIns="45720">
            <a:spAutoFit/>
          </a:bodyPr>
          <a:lstStyle/>
          <a:p>
            <a:pPr algn="ctr"/>
            <a:r>
              <a:rPr lang="en-US" sz="2000" b="0" cap="none" spc="0">
                <a:ln w="0"/>
                <a:solidFill>
                  <a:srgbClr val="009141"/>
                </a:solidFill>
                <a:effectLst>
                  <a:outerShdw blurRad="38100" dist="19050" dir="2700000" algn="tl" rotWithShape="0">
                    <a:schemeClr val="dk1">
                      <a:alpha val="40000"/>
                    </a:schemeClr>
                  </a:outerShdw>
                </a:effectLst>
                <a:latin typeface="Franklin Gothic Demi" panose="020B0703020102020204" pitchFamily="34" charset="0"/>
              </a:rPr>
              <a:t>$5 each</a:t>
            </a:r>
          </a:p>
        </xdr:txBody>
      </xdr:sp>
      <xdr:sp macro="" textlink="">
        <xdr:nvSpPr>
          <xdr:cNvPr id="168" name="$25 per text exchange">
            <a:extLst>
              <a:ext uri="{FF2B5EF4-FFF2-40B4-BE49-F238E27FC236}">
                <a16:creationId xmlns:a16="http://schemas.microsoft.com/office/drawing/2014/main" id="{12B3B3F1-193F-4859-BCDE-5877182B6760}"/>
              </a:ext>
            </a:extLst>
          </xdr:cNvPr>
          <xdr:cNvSpPr/>
        </xdr:nvSpPr>
        <xdr:spPr>
          <a:xfrm>
            <a:off x="7775919" y="180858984"/>
            <a:ext cx="1840521" cy="649642"/>
          </a:xfrm>
          <a:prstGeom prst="rect">
            <a:avLst/>
          </a:prstGeom>
          <a:noFill/>
        </xdr:spPr>
        <xdr:txBody>
          <a:bodyPr wrap="square" lIns="91440" tIns="45720" rIns="91440" bIns="45720">
            <a:spAutoFit/>
          </a:bodyPr>
          <a:lstStyle/>
          <a:p>
            <a:pPr algn="ctr"/>
            <a:r>
              <a:rPr lang="en-US" sz="2000" b="0" cap="none" spc="0">
                <a:ln w="0"/>
                <a:solidFill>
                  <a:srgbClr val="009141"/>
                </a:solidFill>
                <a:effectLst>
                  <a:outerShdw blurRad="38100" dist="19050" dir="2700000" algn="tl" rotWithShape="0">
                    <a:schemeClr val="dk1">
                      <a:alpha val="40000"/>
                    </a:schemeClr>
                  </a:outerShdw>
                </a:effectLst>
                <a:latin typeface="Franklin Gothic Demi" panose="020B0703020102020204" pitchFamily="34" charset="0"/>
              </a:rPr>
              <a:t>$25 per text exchange</a:t>
            </a:r>
          </a:p>
        </xdr:txBody>
      </xdr:sp>
      <xdr:sp macro="" textlink="">
        <xdr:nvSpPr>
          <xdr:cNvPr id="169" name="$25 to $200 per week">
            <a:extLst>
              <a:ext uri="{FF2B5EF4-FFF2-40B4-BE49-F238E27FC236}">
                <a16:creationId xmlns:a16="http://schemas.microsoft.com/office/drawing/2014/main" id="{B1DF8F73-2246-472B-B3A3-4166F94959F2}"/>
              </a:ext>
            </a:extLst>
          </xdr:cNvPr>
          <xdr:cNvSpPr/>
        </xdr:nvSpPr>
        <xdr:spPr>
          <a:xfrm>
            <a:off x="10036387" y="180858984"/>
            <a:ext cx="1645074" cy="649642"/>
          </a:xfrm>
          <a:prstGeom prst="rect">
            <a:avLst/>
          </a:prstGeom>
          <a:noFill/>
        </xdr:spPr>
        <xdr:txBody>
          <a:bodyPr wrap="square" lIns="91440" tIns="45720" rIns="91440" bIns="45720">
            <a:spAutoFit/>
          </a:bodyPr>
          <a:lstStyle/>
          <a:p>
            <a:pPr algn="ctr"/>
            <a:r>
              <a:rPr lang="en-US" sz="2000" b="0" cap="none" spc="0">
                <a:ln w="0"/>
                <a:solidFill>
                  <a:srgbClr val="009141"/>
                </a:solidFill>
                <a:effectLst>
                  <a:outerShdw blurRad="38100" dist="19050" dir="2700000" algn="tl" rotWithShape="0">
                    <a:schemeClr val="dk1">
                      <a:alpha val="40000"/>
                    </a:schemeClr>
                  </a:outerShdw>
                </a:effectLst>
                <a:latin typeface="Franklin Gothic Demi" panose="020B0703020102020204" pitchFamily="34" charset="0"/>
              </a:rPr>
              <a:t>$25 to $200 per week</a:t>
            </a:r>
          </a:p>
        </xdr:txBody>
      </xdr:sp>
      <xdr:sp macro="" textlink="">
        <xdr:nvSpPr>
          <xdr:cNvPr id="170" name="list of benefits" hidden="1">
            <a:extLst>
              <a:ext uri="{FF2B5EF4-FFF2-40B4-BE49-F238E27FC236}">
                <a16:creationId xmlns:a16="http://schemas.microsoft.com/office/drawing/2014/main" id="{89341ADF-BA86-4458-BA28-A50CD7695482}"/>
              </a:ext>
            </a:extLst>
          </xdr:cNvPr>
          <xdr:cNvSpPr txBox="1"/>
        </xdr:nvSpPr>
        <xdr:spPr>
          <a:xfrm>
            <a:off x="76200" y="176974500"/>
            <a:ext cx="3200400" cy="5486400"/>
          </a:xfrm>
          <a:prstGeom prst="rect">
            <a:avLst/>
          </a:prstGeom>
          <a:solidFill>
            <a:srgbClr val="CCFFCC">
              <a:alpha val="50196"/>
            </a:srgbClr>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endParaRPr lang="en-US" sz="1200">
              <a:latin typeface="Bahnschrift SemiBold SemiConden" panose="020B0502040204020203" pitchFamily="34" charset="0"/>
            </a:endParaRPr>
          </a:p>
          <a:p>
            <a:pPr algn="l"/>
            <a:r>
              <a:rPr lang="en-US" sz="1200">
                <a:solidFill>
                  <a:srgbClr val="640096"/>
                </a:solidFill>
                <a:latin typeface="Bahnschrift SemiBold SemiConden" panose="020B0502040204020203" pitchFamily="34" charset="0"/>
              </a:rPr>
              <a:t>See the tension between</a:t>
            </a:r>
            <a:r>
              <a:rPr lang="en-US" sz="1200" baseline="0">
                <a:solidFill>
                  <a:srgbClr val="640096"/>
                </a:solidFill>
                <a:latin typeface="Bahnschrift SemiBold SemiConden" panose="020B0502040204020203" pitchFamily="34" charset="0"/>
              </a:rPr>
              <a:t> your self &amp; social needs</a:t>
            </a:r>
            <a:endParaRPr lang="en-US" sz="1200">
              <a:solidFill>
                <a:srgbClr val="640096"/>
              </a:solidFill>
              <a:latin typeface="Bahnschrift SemiBold SemiConden" panose="020B0502040204020203" pitchFamily="34" charset="0"/>
            </a:endParaRPr>
          </a:p>
          <a:p>
            <a:pPr algn="l"/>
            <a:endParaRPr lang="en-US" sz="1200">
              <a:solidFill>
                <a:srgbClr val="640096"/>
              </a:solidFill>
              <a:latin typeface="Bahnschrift SemiBold SemiConden" panose="020B0502040204020203" pitchFamily="34" charset="0"/>
            </a:endParaRPr>
          </a:p>
          <a:p>
            <a:pPr algn="l"/>
            <a:r>
              <a:rPr lang="en-US" sz="1200">
                <a:solidFill>
                  <a:srgbClr val="640096"/>
                </a:solidFill>
                <a:latin typeface="Bahnschrift SemiBold SemiConden" panose="020B0502040204020203" pitchFamily="34" charset="0"/>
              </a:rPr>
              <a:t>Learn</a:t>
            </a:r>
            <a:r>
              <a:rPr lang="en-US" sz="1200" baseline="0">
                <a:solidFill>
                  <a:srgbClr val="640096"/>
                </a:solidFill>
                <a:latin typeface="Bahnschrift SemiBold SemiConden" panose="020B0502040204020203" pitchFamily="34" charset="0"/>
              </a:rPr>
              <a:t> about your personal seasons in life</a:t>
            </a:r>
            <a:endParaRPr lang="en-US" sz="1200">
              <a:solidFill>
                <a:srgbClr val="640096"/>
              </a:solidFill>
              <a:latin typeface="Bahnschrift SemiBold SemiConden" panose="020B0502040204020203" pitchFamily="34" charset="0"/>
            </a:endParaRPr>
          </a:p>
          <a:p>
            <a:pPr algn="l"/>
            <a:endParaRPr lang="en-US" sz="1200">
              <a:solidFill>
                <a:srgbClr val="640096"/>
              </a:solidFill>
              <a:latin typeface="Bahnschrift SemiBold SemiConden" panose="020B0502040204020203" pitchFamily="34" charset="0"/>
            </a:endParaRPr>
          </a:p>
          <a:p>
            <a:pPr algn="l"/>
            <a:r>
              <a:rPr lang="en-US" sz="1200">
                <a:solidFill>
                  <a:srgbClr val="640096"/>
                </a:solidFill>
                <a:latin typeface="Bahnschrift SemiBold SemiConden" panose="020B0502040204020203" pitchFamily="34" charset="0"/>
              </a:rPr>
              <a:t>Find what season you are in</a:t>
            </a:r>
            <a:r>
              <a:rPr lang="en-US" sz="1200" baseline="0">
                <a:solidFill>
                  <a:srgbClr val="640096"/>
                </a:solidFill>
                <a:latin typeface="Bahnschrift SemiBold SemiConden" panose="020B0502040204020203" pitchFamily="34" charset="0"/>
              </a:rPr>
              <a:t> right now</a:t>
            </a:r>
            <a:endParaRPr lang="en-US" sz="1200">
              <a:solidFill>
                <a:srgbClr val="640096"/>
              </a:solidFill>
              <a:latin typeface="Bahnschrift SemiBold SemiConden" panose="020B0502040204020203" pitchFamily="34" charset="0"/>
            </a:endParaRPr>
          </a:p>
          <a:p>
            <a:pPr algn="l"/>
            <a:endParaRPr lang="en-US" sz="1200">
              <a:solidFill>
                <a:srgbClr val="640096"/>
              </a:solidFill>
              <a:latin typeface="Bahnschrift SemiBold SemiConden" panose="020B0502040204020203" pitchFamily="34" charset="0"/>
            </a:endParaRPr>
          </a:p>
          <a:p>
            <a:r>
              <a:rPr lang="en-US" sz="1200">
                <a:solidFill>
                  <a:srgbClr val="640096"/>
                </a:solidFill>
                <a:latin typeface="Bahnschrift SemiBold SemiConden" panose="020B0502040204020203" pitchFamily="34" charset="0"/>
                <a:ea typeface="+mn-ea"/>
                <a:cs typeface="+mn-cs"/>
              </a:rPr>
              <a:t>Discover impacts of your psychosocial needs</a:t>
            </a:r>
          </a:p>
          <a:p>
            <a:pPr algn="l"/>
            <a:endParaRPr lang="en-US" sz="1200">
              <a:solidFill>
                <a:srgbClr val="640096"/>
              </a:solidFill>
              <a:latin typeface="Bahnschrift SemiBold SemiConden" panose="020B0502040204020203" pitchFamily="34" charset="0"/>
            </a:endParaRPr>
          </a:p>
          <a:p>
            <a:pPr algn="l"/>
            <a:r>
              <a:rPr lang="en-US" sz="1200">
                <a:solidFill>
                  <a:srgbClr val="640096"/>
                </a:solidFill>
                <a:latin typeface="Bahnschrift SemiBold SemiConden" panose="020B0502040204020203" pitchFamily="34" charset="0"/>
              </a:rPr>
              <a:t>See</a:t>
            </a:r>
            <a:r>
              <a:rPr lang="en-US" sz="1200" baseline="0">
                <a:solidFill>
                  <a:srgbClr val="640096"/>
                </a:solidFill>
                <a:latin typeface="Bahnschrift SemiBold SemiConden" panose="020B0502040204020203" pitchFamily="34" charset="0"/>
              </a:rPr>
              <a:t> how these needs shape your political outlook</a:t>
            </a:r>
            <a:endParaRPr lang="en-US" sz="1200">
              <a:solidFill>
                <a:srgbClr val="640096"/>
              </a:solidFill>
              <a:latin typeface="Bahnschrift SemiBold SemiConden" panose="020B0502040204020203" pitchFamily="34" charset="0"/>
            </a:endParaRPr>
          </a:p>
          <a:p>
            <a:pPr algn="l"/>
            <a:endParaRPr lang="en-US" sz="1200">
              <a:latin typeface="Bahnschrift SemiBold SemiConden" panose="020B0502040204020203" pitchFamily="34" charset="0"/>
            </a:endParaRPr>
          </a:p>
          <a:p>
            <a:pPr algn="l"/>
            <a:r>
              <a:rPr lang="en-US" sz="1200">
                <a:solidFill>
                  <a:srgbClr val="7D00EB"/>
                </a:solidFill>
                <a:latin typeface="Bahnschrift SemiBold SemiConden" panose="020B0502040204020203" pitchFamily="34" charset="0"/>
              </a:rPr>
              <a:t>Have</a:t>
            </a:r>
            <a:r>
              <a:rPr lang="en-US" sz="1200" baseline="0">
                <a:solidFill>
                  <a:srgbClr val="7D00EB"/>
                </a:solidFill>
                <a:latin typeface="Bahnschrift SemiBold SemiConden" panose="020B0502040204020203" pitchFamily="34" charset="0"/>
              </a:rPr>
              <a:t> us </a:t>
            </a:r>
            <a:r>
              <a:rPr lang="en-US" sz="1200">
                <a:solidFill>
                  <a:srgbClr val="7D00EB"/>
                </a:solidFill>
                <a:latin typeface="Bahnschrift SemiBold SemiConden" panose="020B0502040204020203" pitchFamily="34" charset="0"/>
              </a:rPr>
              <a:t>send this to a recipient </a:t>
            </a:r>
            <a:r>
              <a:rPr lang="en-US" sz="1200">
                <a:solidFill>
                  <a:srgbClr val="7D00EB"/>
                </a:solidFill>
                <a:latin typeface="Bahnschrift SemiBold SemiConden" panose="020B0502040204020203" pitchFamily="34" charset="0"/>
                <a:ea typeface="+mn-ea"/>
                <a:cs typeface="+mn-cs"/>
              </a:rPr>
              <a:t>on your behalf</a:t>
            </a:r>
            <a:endParaRPr lang="en-US" sz="1200" strike="sngStrike">
              <a:solidFill>
                <a:srgbClr val="7D00EB"/>
              </a:solidFill>
              <a:latin typeface="Bahnschrift SemiBold SemiConden" panose="020B0502040204020203" pitchFamily="34" charset="0"/>
            </a:endParaRPr>
          </a:p>
          <a:p>
            <a:pPr algn="l"/>
            <a:endParaRPr lang="en-US" sz="1200">
              <a:solidFill>
                <a:srgbClr val="7D00EB"/>
              </a:solidFill>
              <a:latin typeface="Bahnschrift SemiBold SemiConden" panose="020B0502040204020203" pitchFamily="34" charset="0"/>
            </a:endParaRPr>
          </a:p>
          <a:p>
            <a:pPr algn="l"/>
            <a:r>
              <a:rPr lang="en-US" sz="1200">
                <a:solidFill>
                  <a:srgbClr val="7D00EB"/>
                </a:solidFill>
                <a:latin typeface="Bahnschrift SemiBold SemiConden" panose="020B0502040204020203" pitchFamily="34" charset="0"/>
              </a:rPr>
              <a:t>Have us notify your recipient that we</a:t>
            </a:r>
            <a:r>
              <a:rPr lang="en-US" sz="1200" baseline="0">
                <a:solidFill>
                  <a:srgbClr val="7D00EB"/>
                </a:solidFill>
                <a:latin typeface="Bahnschrift SemiBold SemiConden" panose="020B0502040204020203" pitchFamily="34" charset="0"/>
              </a:rPr>
              <a:t> support you</a:t>
            </a:r>
            <a:endParaRPr lang="en-US" sz="1200">
              <a:solidFill>
                <a:srgbClr val="7D00EB"/>
              </a:solidFill>
              <a:latin typeface="Bahnschrift SemiBold SemiConden" panose="020B0502040204020203" pitchFamily="34" charset="0"/>
            </a:endParaRPr>
          </a:p>
          <a:p>
            <a:pPr algn="l"/>
            <a:endParaRPr lang="en-US" sz="1200">
              <a:solidFill>
                <a:srgbClr val="7D00EB"/>
              </a:solidFill>
              <a:latin typeface="Bahnschrift SemiBold SemiConden" panose="020B0502040204020203" pitchFamily="34" charset="0"/>
            </a:endParaRPr>
          </a:p>
          <a:p>
            <a:pPr algn="l"/>
            <a:r>
              <a:rPr lang="en-US" sz="1200">
                <a:solidFill>
                  <a:srgbClr val="C84BF0"/>
                </a:solidFill>
                <a:latin typeface="Bahnschrift SemiBold SemiConden" panose="020B0502040204020203" pitchFamily="34" charset="0"/>
              </a:rPr>
              <a:t>Use this insight to improve your relationships</a:t>
            </a:r>
          </a:p>
          <a:p>
            <a:pPr algn="l"/>
            <a:endParaRPr lang="en-US" sz="1200">
              <a:solidFill>
                <a:srgbClr val="7D00EB"/>
              </a:solidFill>
              <a:latin typeface="Bahnschrift SemiBold SemiConden" panose="020B0502040204020203" pitchFamily="34" charset="0"/>
            </a:endParaRPr>
          </a:p>
          <a:p>
            <a:pPr algn="l"/>
            <a:r>
              <a:rPr lang="en-US" sz="1200">
                <a:solidFill>
                  <a:srgbClr val="C84BF0"/>
                </a:solidFill>
                <a:latin typeface="Bahnschrift SemiBold SemiConden" panose="020B0502040204020203" pitchFamily="34" charset="0"/>
              </a:rPr>
              <a:t>Use this insight to grow</a:t>
            </a:r>
            <a:r>
              <a:rPr lang="en-US" sz="1200" baseline="0">
                <a:solidFill>
                  <a:srgbClr val="C84BF0"/>
                </a:solidFill>
                <a:latin typeface="Bahnschrift SemiBold SemiConden" panose="020B0502040204020203" pitchFamily="34" charset="0"/>
              </a:rPr>
              <a:t> your social capital</a:t>
            </a:r>
            <a:endParaRPr lang="en-US" sz="1200">
              <a:solidFill>
                <a:srgbClr val="C84BF0"/>
              </a:solidFill>
              <a:latin typeface="Bahnschrift SemiBold SemiConden" panose="020B0502040204020203" pitchFamily="34" charset="0"/>
            </a:endParaRPr>
          </a:p>
          <a:p>
            <a:pPr algn="l"/>
            <a:endParaRPr lang="en-US" sz="1200">
              <a:latin typeface="Bahnschrift SemiBold SemiConden" panose="020B0502040204020203" pitchFamily="34" charset="0"/>
            </a:endParaRPr>
          </a:p>
          <a:p>
            <a:pPr algn="l"/>
            <a:r>
              <a:rPr lang="en-US" sz="1200">
                <a:solidFill>
                  <a:srgbClr val="B469FF"/>
                </a:solidFill>
                <a:latin typeface="Bahnschrift SemiBold SemiConden" panose="020B0502040204020203" pitchFamily="34" charset="0"/>
              </a:rPr>
              <a:t>Receive one-on-one</a:t>
            </a:r>
            <a:r>
              <a:rPr lang="en-US" sz="1200" baseline="0">
                <a:solidFill>
                  <a:srgbClr val="B469FF"/>
                </a:solidFill>
                <a:latin typeface="Bahnschrift SemiBold SemiConden" panose="020B0502040204020203" pitchFamily="34" charset="0"/>
              </a:rPr>
              <a:t> support to apply all this</a:t>
            </a:r>
            <a:endParaRPr lang="en-US" sz="1200">
              <a:solidFill>
                <a:srgbClr val="B469FF"/>
              </a:solidFill>
              <a:latin typeface="Bahnschrift SemiBold SemiConden" panose="020B0502040204020203" pitchFamily="34" charset="0"/>
            </a:endParaRPr>
          </a:p>
          <a:p>
            <a:pPr algn="l"/>
            <a:endParaRPr lang="en-US" sz="1200">
              <a:solidFill>
                <a:srgbClr val="B469FF"/>
              </a:solidFill>
              <a:latin typeface="Bahnschrift SemiBold SemiConden" panose="020B0502040204020203" pitchFamily="34" charset="0"/>
            </a:endParaRPr>
          </a:p>
          <a:p>
            <a:pPr algn="l"/>
            <a:r>
              <a:rPr lang="en-US" sz="1200">
                <a:solidFill>
                  <a:srgbClr val="B469FF"/>
                </a:solidFill>
                <a:latin typeface="Bahnschrift SemiBold SemiConden" panose="020B0502040204020203" pitchFamily="34" charset="0"/>
              </a:rPr>
              <a:t>Improve</a:t>
            </a:r>
            <a:r>
              <a:rPr lang="en-US" sz="1200" baseline="0">
                <a:solidFill>
                  <a:srgbClr val="B469FF"/>
                </a:solidFill>
                <a:latin typeface="Bahnschrift SemiBold SemiConden" panose="020B0502040204020203" pitchFamily="34" charset="0"/>
              </a:rPr>
              <a:t> your relationships</a:t>
            </a:r>
            <a:endParaRPr lang="en-US" sz="1200">
              <a:solidFill>
                <a:srgbClr val="B469FF"/>
              </a:solidFill>
              <a:latin typeface="Bahnschrift SemiBold SemiConden" panose="020B0502040204020203" pitchFamily="34" charset="0"/>
            </a:endParaRPr>
          </a:p>
          <a:p>
            <a:pPr algn="l"/>
            <a:endParaRPr lang="en-US" sz="1200">
              <a:solidFill>
                <a:srgbClr val="B469FF"/>
              </a:solidFill>
              <a:latin typeface="Bahnschrift SemiBold SemiConden" panose="020B0502040204020203" pitchFamily="34" charset="0"/>
            </a:endParaRPr>
          </a:p>
          <a:p>
            <a:pPr algn="l"/>
            <a:r>
              <a:rPr lang="en-US" sz="1200">
                <a:solidFill>
                  <a:srgbClr val="B469FF"/>
                </a:solidFill>
                <a:latin typeface="Bahnschrift SemiBold SemiConden" panose="020B0502040204020203" pitchFamily="34" charset="0"/>
              </a:rPr>
              <a:t>X</a:t>
            </a:r>
          </a:p>
          <a:p>
            <a:pPr algn="l"/>
            <a:endParaRPr lang="en-US" sz="1200">
              <a:solidFill>
                <a:srgbClr val="B469FF"/>
              </a:solidFill>
              <a:latin typeface="Bahnschrift SemiBold SemiConden" panose="020B0502040204020203" pitchFamily="34" charset="0"/>
            </a:endParaRPr>
          </a:p>
          <a:p>
            <a:pPr algn="l"/>
            <a:r>
              <a:rPr lang="en-US" sz="1200">
                <a:solidFill>
                  <a:srgbClr val="B469FF"/>
                </a:solidFill>
                <a:latin typeface="Bahnschrift SemiBold SemiConden" panose="020B0502040204020203" pitchFamily="34" charset="0"/>
              </a:rPr>
              <a:t>X</a:t>
            </a:r>
          </a:p>
        </xdr:txBody>
      </xdr:sp>
    </xdr:grpSp>
    <xdr:clientData/>
  </xdr:twoCellAnchor>
  <xdr:twoCellAnchor>
    <xdr:from>
      <xdr:col>4</xdr:col>
      <xdr:colOff>251461</xdr:colOff>
      <xdr:row>717</xdr:row>
      <xdr:rowOff>0</xdr:rowOff>
    </xdr:from>
    <xdr:to>
      <xdr:col>12</xdr:col>
      <xdr:colOff>636187</xdr:colOff>
      <xdr:row>717</xdr:row>
      <xdr:rowOff>0</xdr:rowOff>
    </xdr:to>
    <xdr:grpSp>
      <xdr:nvGrpSpPr>
        <xdr:cNvPr id="171" name="CSP">
          <a:extLst>
            <a:ext uri="{FF2B5EF4-FFF2-40B4-BE49-F238E27FC236}">
              <a16:creationId xmlns:a16="http://schemas.microsoft.com/office/drawing/2014/main" id="{ACA137D7-3FE4-4873-A297-42ABB43E67C5}"/>
            </a:ext>
          </a:extLst>
        </xdr:cNvPr>
        <xdr:cNvGrpSpPr/>
      </xdr:nvGrpSpPr>
      <xdr:grpSpPr>
        <a:xfrm>
          <a:off x="6164581" y="175694340"/>
          <a:ext cx="4872906" cy="0"/>
          <a:chOff x="342901" y="172781100"/>
          <a:chExt cx="4872906" cy="919620"/>
        </a:xfrm>
      </xdr:grpSpPr>
      <xdr:pic>
        <xdr:nvPicPr>
          <xdr:cNvPr id="172" name="FIT">
            <a:extLst>
              <a:ext uri="{FF2B5EF4-FFF2-40B4-BE49-F238E27FC236}">
                <a16:creationId xmlns:a16="http://schemas.microsoft.com/office/drawing/2014/main" id="{54441C6B-0E1A-4BAB-9FED-8B4BAA297449}"/>
              </a:ext>
            </a:extLst>
          </xdr:cNvPr>
          <xdr:cNvPicPr>
            <a:picLocks noChangeAspect="1"/>
          </xdr:cNvPicPr>
        </xdr:nvPicPr>
        <xdr:blipFill>
          <a:blip xmlns:r="http://schemas.openxmlformats.org/officeDocument/2006/relationships" r:embed="rId73" cstate="print">
            <a:extLst>
              <a:ext uri="{BEBA8EAE-BF5A-486C-A8C5-ECC9F3942E4B}">
                <a14:imgProps xmlns:a14="http://schemas.microsoft.com/office/drawing/2010/main">
                  <a14:imgLayer r:embed="rId74">
                    <a14:imgEffect>
                      <a14:artisticBlur/>
                    </a14:imgEffect>
                  </a14:imgLayer>
                </a14:imgProps>
              </a:ext>
              <a:ext uri="{28A0092B-C50C-407E-A947-70E740481C1C}">
                <a14:useLocalDpi xmlns:a14="http://schemas.microsoft.com/office/drawing/2010/main" val="0"/>
              </a:ext>
            </a:extLst>
          </a:blip>
          <a:stretch>
            <a:fillRect/>
          </a:stretch>
        </xdr:blipFill>
        <xdr:spPr>
          <a:xfrm>
            <a:off x="342901" y="172783500"/>
            <a:ext cx="904866" cy="914400"/>
          </a:xfrm>
          <a:prstGeom prst="rect">
            <a:avLst/>
          </a:prstGeom>
        </xdr:spPr>
      </xdr:pic>
      <xdr:pic>
        <xdr:nvPicPr>
          <xdr:cNvPr id="173" name="BASE">
            <a:extLst>
              <a:ext uri="{FF2B5EF4-FFF2-40B4-BE49-F238E27FC236}">
                <a16:creationId xmlns:a16="http://schemas.microsoft.com/office/drawing/2014/main" id="{74AB842E-DD99-4645-A2A9-2ECC89F4F7F7}"/>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331101" y="172781100"/>
            <a:ext cx="904866" cy="914400"/>
          </a:xfrm>
          <a:prstGeom prst="rect">
            <a:avLst/>
          </a:prstGeom>
        </xdr:spPr>
      </xdr:pic>
      <xdr:pic>
        <xdr:nvPicPr>
          <xdr:cNvPr id="174" name="ALLY">
            <a:extLst>
              <a:ext uri="{FF2B5EF4-FFF2-40B4-BE49-F238E27FC236}">
                <a16:creationId xmlns:a16="http://schemas.microsoft.com/office/drawing/2014/main" id="{E44D315D-28A3-4640-A6C0-88832A5DF3E8}"/>
              </a:ext>
            </a:extLst>
          </xdr:cNvPr>
          <xdr:cNvPicPr>
            <a:picLocks noChangeAspect="1"/>
          </xdr:cNvPicPr>
        </xdr:nvPicPr>
        <xdr:blipFill>
          <a:blip xmlns:r="http://schemas.openxmlformats.org/officeDocument/2006/relationships" r:embed="rId76" cstate="print">
            <a:extLst>
              <a:ext uri="{BEBA8EAE-BF5A-486C-A8C5-ECC9F3942E4B}">
                <a14:imgProps xmlns:a14="http://schemas.microsoft.com/office/drawing/2010/main">
                  <a14:imgLayer r:embed="rId77">
                    <a14:imgEffect>
                      <a14:artisticBlur/>
                    </a14:imgEffect>
                  </a14:imgLayer>
                </a14:imgProps>
              </a:ext>
              <a:ext uri="{28A0092B-C50C-407E-A947-70E740481C1C}">
                <a14:useLocalDpi xmlns:a14="http://schemas.microsoft.com/office/drawing/2010/main" val="0"/>
              </a:ext>
            </a:extLst>
          </a:blip>
          <a:stretch>
            <a:fillRect/>
          </a:stretch>
        </xdr:blipFill>
        <xdr:spPr>
          <a:xfrm>
            <a:off x="2319301" y="172786320"/>
            <a:ext cx="904866" cy="914400"/>
          </a:xfrm>
          <a:prstGeom prst="rect">
            <a:avLst/>
          </a:prstGeom>
        </xdr:spPr>
      </xdr:pic>
      <xdr:pic>
        <xdr:nvPicPr>
          <xdr:cNvPr id="175" name="TEAM">
            <a:extLst>
              <a:ext uri="{FF2B5EF4-FFF2-40B4-BE49-F238E27FC236}">
                <a16:creationId xmlns:a16="http://schemas.microsoft.com/office/drawing/2014/main" id="{46002A4F-D72D-4CDD-82E6-AA23FDB8C9D8}"/>
              </a:ext>
            </a:extLst>
          </xdr:cNvPr>
          <xdr:cNvPicPr>
            <a:picLocks noChangeAspect="1"/>
          </xdr:cNvPicPr>
        </xdr:nvPicPr>
        <xdr:blipFill>
          <a:blip xmlns:r="http://schemas.openxmlformats.org/officeDocument/2006/relationships" r:embed="rId78" cstate="print">
            <a:extLst>
              <a:ext uri="{BEBA8EAE-BF5A-486C-A8C5-ECC9F3942E4B}">
                <a14:imgProps xmlns:a14="http://schemas.microsoft.com/office/drawing/2010/main">
                  <a14:imgLayer r:embed="rId79">
                    <a14:imgEffect>
                      <a14:artisticBlur/>
                    </a14:imgEffect>
                  </a14:imgLayer>
                </a14:imgProps>
              </a:ext>
              <a:ext uri="{28A0092B-C50C-407E-A947-70E740481C1C}">
                <a14:useLocalDpi xmlns:a14="http://schemas.microsoft.com/office/drawing/2010/main" val="0"/>
              </a:ext>
            </a:extLst>
          </a:blip>
          <a:stretch>
            <a:fillRect/>
          </a:stretch>
        </xdr:blipFill>
        <xdr:spPr>
          <a:xfrm>
            <a:off x="3315122" y="172783920"/>
            <a:ext cx="913533" cy="914400"/>
          </a:xfrm>
          <a:prstGeom prst="rect">
            <a:avLst/>
          </a:prstGeom>
        </xdr:spPr>
      </xdr:pic>
      <xdr:pic>
        <xdr:nvPicPr>
          <xdr:cNvPr id="176" name="GOAL">
            <a:extLst>
              <a:ext uri="{FF2B5EF4-FFF2-40B4-BE49-F238E27FC236}">
                <a16:creationId xmlns:a16="http://schemas.microsoft.com/office/drawing/2014/main" id="{ED3FD6FE-9E37-408C-B8FD-41FDA40B0100}"/>
              </a:ext>
            </a:extLst>
          </xdr:cNvPr>
          <xdr:cNvPicPr>
            <a:picLocks noChangeAspect="1"/>
          </xdr:cNvPicPr>
        </xdr:nvPicPr>
        <xdr:blipFill>
          <a:blip xmlns:r="http://schemas.openxmlformats.org/officeDocument/2006/relationships" r:embed="rId80" cstate="print">
            <a:extLst>
              <a:ext uri="{BEBA8EAE-BF5A-486C-A8C5-ECC9F3942E4B}">
                <a14:imgProps xmlns:a14="http://schemas.microsoft.com/office/drawing/2010/main">
                  <a14:imgLayer r:embed="rId81">
                    <a14:imgEffect>
                      <a14:artisticBlur/>
                    </a14:imgEffect>
                  </a14:imgLayer>
                </a14:imgProps>
              </a:ext>
              <a:ext uri="{28A0092B-C50C-407E-A947-70E740481C1C}">
                <a14:useLocalDpi xmlns:a14="http://schemas.microsoft.com/office/drawing/2010/main" val="0"/>
              </a:ext>
            </a:extLst>
          </a:blip>
          <a:stretch>
            <a:fillRect/>
          </a:stretch>
        </xdr:blipFill>
        <xdr:spPr>
          <a:xfrm>
            <a:off x="4310941" y="172781520"/>
            <a:ext cx="904866" cy="914400"/>
          </a:xfrm>
          <a:prstGeom prst="rect">
            <a:avLst/>
          </a:prstGeom>
        </xdr:spPr>
      </xdr:pic>
    </xdr:grpSp>
    <xdr:clientData/>
  </xdr:twoCellAnchor>
  <xdr:twoCellAnchor>
    <xdr:from>
      <xdr:col>2</xdr:col>
      <xdr:colOff>708660</xdr:colOff>
      <xdr:row>506</xdr:row>
      <xdr:rowOff>457200</xdr:rowOff>
    </xdr:from>
    <xdr:to>
      <xdr:col>2</xdr:col>
      <xdr:colOff>2336881</xdr:colOff>
      <xdr:row>509</xdr:row>
      <xdr:rowOff>91440</xdr:rowOff>
    </xdr:to>
    <xdr:grpSp>
      <xdr:nvGrpSpPr>
        <xdr:cNvPr id="177" name="Group 176" hidden="1">
          <a:extLst>
            <a:ext uri="{FF2B5EF4-FFF2-40B4-BE49-F238E27FC236}">
              <a16:creationId xmlns:a16="http://schemas.microsoft.com/office/drawing/2014/main" id="{2A65F18D-F7AA-4D63-810E-ACEDFAD18EEF}"/>
            </a:ext>
          </a:extLst>
        </xdr:cNvPr>
        <xdr:cNvGrpSpPr/>
      </xdr:nvGrpSpPr>
      <xdr:grpSpPr>
        <a:xfrm>
          <a:off x="3665220" y="126415800"/>
          <a:ext cx="1628221" cy="1348740"/>
          <a:chOff x="6804660" y="125440440"/>
          <a:chExt cx="1628221" cy="1348740"/>
        </a:xfrm>
      </xdr:grpSpPr>
      <xdr:sp macro="" textlink="">
        <xdr:nvSpPr>
          <xdr:cNvPr id="178" name="Isosceles Triangle 177">
            <a:extLst>
              <a:ext uri="{FF2B5EF4-FFF2-40B4-BE49-F238E27FC236}">
                <a16:creationId xmlns:a16="http://schemas.microsoft.com/office/drawing/2014/main" id="{BEF1F68E-5CB8-4D52-80DD-3065729EAB9A}"/>
              </a:ext>
            </a:extLst>
          </xdr:cNvPr>
          <xdr:cNvSpPr/>
        </xdr:nvSpPr>
        <xdr:spPr>
          <a:xfrm rot="1558486">
            <a:off x="6804660" y="125440440"/>
            <a:ext cx="830580" cy="1348740"/>
          </a:xfrm>
          <a:prstGeom prst="triangle">
            <a:avLst/>
          </a:prstGeom>
          <a:solidFill>
            <a:srgbClr val="CCFFCC">
              <a:alpha val="5098"/>
            </a:srgbClr>
          </a:solid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9" name="Isosceles Triangle 178">
            <a:extLst>
              <a:ext uri="{FF2B5EF4-FFF2-40B4-BE49-F238E27FC236}">
                <a16:creationId xmlns:a16="http://schemas.microsoft.com/office/drawing/2014/main" id="{17011BCB-1033-4ABB-BCEF-E2E9C7BE4C11}"/>
              </a:ext>
            </a:extLst>
          </xdr:cNvPr>
          <xdr:cNvSpPr/>
        </xdr:nvSpPr>
        <xdr:spPr>
          <a:xfrm rot="20346640">
            <a:off x="7042398" y="125465772"/>
            <a:ext cx="1390483" cy="1222795"/>
          </a:xfrm>
          <a:prstGeom prst="triangle">
            <a:avLst/>
          </a:prstGeom>
          <a:solidFill>
            <a:srgbClr val="CCFFCC">
              <a:alpha val="5098"/>
            </a:srgbClr>
          </a:solid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6</xdr:col>
      <xdr:colOff>289559</xdr:colOff>
      <xdr:row>505</xdr:row>
      <xdr:rowOff>472440</xdr:rowOff>
    </xdr:from>
    <xdr:to>
      <xdr:col>9</xdr:col>
      <xdr:colOff>655319</xdr:colOff>
      <xdr:row>507</xdr:row>
      <xdr:rowOff>548640</xdr:rowOff>
    </xdr:to>
    <xdr:grpSp>
      <xdr:nvGrpSpPr>
        <xdr:cNvPr id="180" name="Group 179" hidden="1">
          <a:extLst>
            <a:ext uri="{FF2B5EF4-FFF2-40B4-BE49-F238E27FC236}">
              <a16:creationId xmlns:a16="http://schemas.microsoft.com/office/drawing/2014/main" id="{04B0E553-C730-45EF-92E8-3A1E71273838}"/>
            </a:ext>
          </a:extLst>
        </xdr:cNvPr>
        <xdr:cNvGrpSpPr/>
      </xdr:nvGrpSpPr>
      <xdr:grpSpPr>
        <a:xfrm>
          <a:off x="6857999" y="125669040"/>
          <a:ext cx="2286000" cy="1600200"/>
          <a:chOff x="6857999" y="125752860"/>
          <a:chExt cx="2286000" cy="1600200"/>
        </a:xfrm>
      </xdr:grpSpPr>
      <xdr:pic>
        <xdr:nvPicPr>
          <xdr:cNvPr id="181" name="Picture 180">
            <a:extLst>
              <a:ext uri="{FF2B5EF4-FFF2-40B4-BE49-F238E27FC236}">
                <a16:creationId xmlns:a16="http://schemas.microsoft.com/office/drawing/2014/main" id="{A6BEFBA4-187D-41BF-B52D-3837CBF2CCEE}"/>
              </a:ext>
            </a:extLst>
          </xdr:cNvPr>
          <xdr:cNvPicPr>
            <a:picLocks noChangeAspect="1"/>
          </xdr:cNvPicPr>
        </xdr:nvPicPr>
        <xdr:blipFill>
          <a:blip xmlns:r="http://schemas.openxmlformats.org/officeDocument/2006/relationships" r:embed="rId82"/>
          <a:stretch>
            <a:fillRect/>
          </a:stretch>
        </xdr:blipFill>
        <xdr:spPr>
          <a:xfrm rot="240000">
            <a:off x="6857999" y="125752860"/>
            <a:ext cx="2286000" cy="1600200"/>
          </a:xfrm>
          <a:prstGeom prst="rect">
            <a:avLst/>
          </a:prstGeom>
        </xdr:spPr>
      </xdr:pic>
      <xdr:sp macro="" textlink="">
        <xdr:nvSpPr>
          <xdr:cNvPr id="182" name="Freeform: Shape 181">
            <a:extLst>
              <a:ext uri="{FF2B5EF4-FFF2-40B4-BE49-F238E27FC236}">
                <a16:creationId xmlns:a16="http://schemas.microsoft.com/office/drawing/2014/main" id="{C3C382C7-FED6-4D70-9148-8643C8B9F656}"/>
              </a:ext>
            </a:extLst>
          </xdr:cNvPr>
          <xdr:cNvSpPr/>
        </xdr:nvSpPr>
        <xdr:spPr>
          <a:xfrm>
            <a:off x="7056120" y="126674880"/>
            <a:ext cx="1874520" cy="358140"/>
          </a:xfrm>
          <a:custGeom>
            <a:avLst/>
            <a:gdLst>
              <a:gd name="connsiteX0" fmla="*/ 0 w 1744980"/>
              <a:gd name="connsiteY0" fmla="*/ 0 h 312420"/>
              <a:gd name="connsiteX1" fmla="*/ 624840 w 1744980"/>
              <a:gd name="connsiteY1" fmla="*/ 312420 h 312420"/>
              <a:gd name="connsiteX2" fmla="*/ 1744980 w 1744980"/>
              <a:gd name="connsiteY2" fmla="*/ 0 h 312420"/>
              <a:gd name="connsiteX3" fmla="*/ 1744980 w 1744980"/>
              <a:gd name="connsiteY3" fmla="*/ 0 h 312420"/>
              <a:gd name="connsiteX0" fmla="*/ 0 w 1744980"/>
              <a:gd name="connsiteY0" fmla="*/ 0 h 358140"/>
              <a:gd name="connsiteX1" fmla="*/ 603560 w 1744980"/>
              <a:gd name="connsiteY1" fmla="*/ 358140 h 358140"/>
              <a:gd name="connsiteX2" fmla="*/ 1744980 w 1744980"/>
              <a:gd name="connsiteY2" fmla="*/ 0 h 358140"/>
              <a:gd name="connsiteX3" fmla="*/ 1744980 w 1744980"/>
              <a:gd name="connsiteY3" fmla="*/ 0 h 358140"/>
            </a:gdLst>
            <a:ahLst/>
            <a:cxnLst>
              <a:cxn ang="0">
                <a:pos x="connsiteX0" y="connsiteY0"/>
              </a:cxn>
              <a:cxn ang="0">
                <a:pos x="connsiteX1" y="connsiteY1"/>
              </a:cxn>
              <a:cxn ang="0">
                <a:pos x="connsiteX2" y="connsiteY2"/>
              </a:cxn>
              <a:cxn ang="0">
                <a:pos x="connsiteX3" y="connsiteY3"/>
              </a:cxn>
            </a:cxnLst>
            <a:rect l="l" t="t" r="r" b="b"/>
            <a:pathLst>
              <a:path w="1744980" h="358140">
                <a:moveTo>
                  <a:pt x="0" y="0"/>
                </a:moveTo>
                <a:lnTo>
                  <a:pt x="603560" y="358140"/>
                </a:lnTo>
                <a:lnTo>
                  <a:pt x="1744980" y="0"/>
                </a:lnTo>
                <a:lnTo>
                  <a:pt x="1744980" y="0"/>
                </a:lnTo>
              </a:path>
            </a:pathLst>
          </a:custGeom>
          <a:no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3" name="Freeform: Shape 182">
            <a:extLst>
              <a:ext uri="{FF2B5EF4-FFF2-40B4-BE49-F238E27FC236}">
                <a16:creationId xmlns:a16="http://schemas.microsoft.com/office/drawing/2014/main" id="{9379B8E8-8873-4F80-989F-60176BC4D85B}"/>
              </a:ext>
            </a:extLst>
          </xdr:cNvPr>
          <xdr:cNvSpPr/>
        </xdr:nvSpPr>
        <xdr:spPr>
          <a:xfrm>
            <a:off x="7246620" y="126484380"/>
            <a:ext cx="1470660" cy="260604"/>
          </a:xfrm>
          <a:custGeom>
            <a:avLst/>
            <a:gdLst>
              <a:gd name="connsiteX0" fmla="*/ 0 w 1744980"/>
              <a:gd name="connsiteY0" fmla="*/ 0 h 312420"/>
              <a:gd name="connsiteX1" fmla="*/ 624840 w 1744980"/>
              <a:gd name="connsiteY1" fmla="*/ 312420 h 312420"/>
              <a:gd name="connsiteX2" fmla="*/ 1744980 w 1744980"/>
              <a:gd name="connsiteY2" fmla="*/ 0 h 312420"/>
              <a:gd name="connsiteX3" fmla="*/ 1744980 w 1744980"/>
              <a:gd name="connsiteY3" fmla="*/ 0 h 312420"/>
              <a:gd name="connsiteX0" fmla="*/ 0 w 1704587"/>
              <a:gd name="connsiteY0" fmla="*/ 16797 h 312420"/>
              <a:gd name="connsiteX1" fmla="*/ 584447 w 1704587"/>
              <a:gd name="connsiteY1" fmla="*/ 312420 h 312420"/>
              <a:gd name="connsiteX2" fmla="*/ 1704587 w 1704587"/>
              <a:gd name="connsiteY2" fmla="*/ 0 h 312420"/>
              <a:gd name="connsiteX3" fmla="*/ 1704587 w 1704587"/>
              <a:gd name="connsiteY3" fmla="*/ 0 h 312420"/>
              <a:gd name="connsiteX0" fmla="*/ 0 w 1704587"/>
              <a:gd name="connsiteY0" fmla="*/ 16797 h 312420"/>
              <a:gd name="connsiteX1" fmla="*/ 584447 w 1704587"/>
              <a:gd name="connsiteY1" fmla="*/ 312420 h 312420"/>
              <a:gd name="connsiteX2" fmla="*/ 1704587 w 1704587"/>
              <a:gd name="connsiteY2" fmla="*/ 0 h 312420"/>
              <a:gd name="connsiteX0" fmla="*/ 0 w 1623801"/>
              <a:gd name="connsiteY0" fmla="*/ 8399 h 304022"/>
              <a:gd name="connsiteX1" fmla="*/ 584447 w 1623801"/>
              <a:gd name="connsiteY1" fmla="*/ 304022 h 304022"/>
              <a:gd name="connsiteX2" fmla="*/ 1623801 w 1623801"/>
              <a:gd name="connsiteY2" fmla="*/ 0 h 304022"/>
              <a:gd name="connsiteX0" fmla="*/ 0 w 1591487"/>
              <a:gd name="connsiteY0" fmla="*/ 1 h 304022"/>
              <a:gd name="connsiteX1" fmla="*/ 552133 w 1591487"/>
              <a:gd name="connsiteY1" fmla="*/ 304022 h 304022"/>
              <a:gd name="connsiteX2" fmla="*/ 1591487 w 1591487"/>
              <a:gd name="connsiteY2" fmla="*/ 0 h 304022"/>
              <a:gd name="connsiteX0" fmla="*/ 0 w 1599566"/>
              <a:gd name="connsiteY0" fmla="*/ 0 h 320818"/>
              <a:gd name="connsiteX1" fmla="*/ 560212 w 1599566"/>
              <a:gd name="connsiteY1" fmla="*/ 320818 h 320818"/>
              <a:gd name="connsiteX2" fmla="*/ 1599566 w 1599566"/>
              <a:gd name="connsiteY2" fmla="*/ 16796 h 320818"/>
              <a:gd name="connsiteX0" fmla="*/ 0 w 1559173"/>
              <a:gd name="connsiteY0" fmla="*/ 0 h 320818"/>
              <a:gd name="connsiteX1" fmla="*/ 560212 w 1559173"/>
              <a:gd name="connsiteY1" fmla="*/ 320818 h 320818"/>
              <a:gd name="connsiteX2" fmla="*/ 1559173 w 1559173"/>
              <a:gd name="connsiteY2" fmla="*/ 33593 h 320818"/>
              <a:gd name="connsiteX0" fmla="*/ 0 w 1559173"/>
              <a:gd name="connsiteY0" fmla="*/ 1 h 287225"/>
              <a:gd name="connsiteX1" fmla="*/ 560212 w 1559173"/>
              <a:gd name="connsiteY1" fmla="*/ 287225 h 287225"/>
              <a:gd name="connsiteX2" fmla="*/ 1559173 w 1559173"/>
              <a:gd name="connsiteY2" fmla="*/ 0 h 287225"/>
            </a:gdLst>
            <a:ahLst/>
            <a:cxnLst>
              <a:cxn ang="0">
                <a:pos x="connsiteX0" y="connsiteY0"/>
              </a:cxn>
              <a:cxn ang="0">
                <a:pos x="connsiteX1" y="connsiteY1"/>
              </a:cxn>
              <a:cxn ang="0">
                <a:pos x="connsiteX2" y="connsiteY2"/>
              </a:cxn>
            </a:cxnLst>
            <a:rect l="l" t="t" r="r" b="b"/>
            <a:pathLst>
              <a:path w="1559173" h="287225">
                <a:moveTo>
                  <a:pt x="0" y="1"/>
                </a:moveTo>
                <a:lnTo>
                  <a:pt x="560212" y="287225"/>
                </a:lnTo>
                <a:lnTo>
                  <a:pt x="1559173" y="0"/>
                </a:lnTo>
              </a:path>
            </a:pathLst>
          </a:custGeom>
          <a:no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4" name="Freeform: Shape 183">
            <a:extLst>
              <a:ext uri="{FF2B5EF4-FFF2-40B4-BE49-F238E27FC236}">
                <a16:creationId xmlns:a16="http://schemas.microsoft.com/office/drawing/2014/main" id="{62686A80-7D56-4682-8943-48A450C1AABA}"/>
              </a:ext>
            </a:extLst>
          </xdr:cNvPr>
          <xdr:cNvSpPr/>
        </xdr:nvSpPr>
        <xdr:spPr>
          <a:xfrm>
            <a:off x="7452359" y="126255780"/>
            <a:ext cx="1043941" cy="190500"/>
          </a:xfrm>
          <a:custGeom>
            <a:avLst/>
            <a:gdLst>
              <a:gd name="connsiteX0" fmla="*/ 0 w 1744980"/>
              <a:gd name="connsiteY0" fmla="*/ 0 h 312420"/>
              <a:gd name="connsiteX1" fmla="*/ 624840 w 1744980"/>
              <a:gd name="connsiteY1" fmla="*/ 312420 h 312420"/>
              <a:gd name="connsiteX2" fmla="*/ 1744980 w 1744980"/>
              <a:gd name="connsiteY2" fmla="*/ 0 h 312420"/>
              <a:gd name="connsiteX3" fmla="*/ 1744980 w 1744980"/>
              <a:gd name="connsiteY3" fmla="*/ 0 h 312420"/>
              <a:gd name="connsiteX0" fmla="*/ 0 w 1744980"/>
              <a:gd name="connsiteY0" fmla="*/ 0 h 312420"/>
              <a:gd name="connsiteX1" fmla="*/ 624840 w 1744980"/>
              <a:gd name="connsiteY1" fmla="*/ 312420 h 312420"/>
              <a:gd name="connsiteX2" fmla="*/ 1744980 w 1744980"/>
              <a:gd name="connsiteY2" fmla="*/ 0 h 312420"/>
              <a:gd name="connsiteX0" fmla="*/ 0 w 1291001"/>
              <a:gd name="connsiteY0" fmla="*/ 0 h 312420"/>
              <a:gd name="connsiteX1" fmla="*/ 624840 w 1291001"/>
              <a:gd name="connsiteY1" fmla="*/ 312420 h 312420"/>
              <a:gd name="connsiteX2" fmla="*/ 1291001 w 1291001"/>
              <a:gd name="connsiteY2" fmla="*/ 106680 h 312420"/>
              <a:gd name="connsiteX0" fmla="*/ 0 w 1049825"/>
              <a:gd name="connsiteY0" fmla="*/ 22860 h 205740"/>
              <a:gd name="connsiteX1" fmla="*/ 383664 w 1049825"/>
              <a:gd name="connsiteY1" fmla="*/ 205740 h 205740"/>
              <a:gd name="connsiteX2" fmla="*/ 1049825 w 1049825"/>
              <a:gd name="connsiteY2" fmla="*/ 0 h 205740"/>
              <a:gd name="connsiteX0" fmla="*/ 0 w 1007265"/>
              <a:gd name="connsiteY0" fmla="*/ 7620 h 190500"/>
              <a:gd name="connsiteX1" fmla="*/ 383664 w 1007265"/>
              <a:gd name="connsiteY1" fmla="*/ 190500 h 190500"/>
              <a:gd name="connsiteX2" fmla="*/ 1007265 w 1007265"/>
              <a:gd name="connsiteY2" fmla="*/ 0 h 190500"/>
              <a:gd name="connsiteX0" fmla="*/ 0 w 971798"/>
              <a:gd name="connsiteY0" fmla="*/ 30480 h 190500"/>
              <a:gd name="connsiteX1" fmla="*/ 348197 w 971798"/>
              <a:gd name="connsiteY1" fmla="*/ 190500 h 190500"/>
              <a:gd name="connsiteX2" fmla="*/ 971798 w 971798"/>
              <a:gd name="connsiteY2" fmla="*/ 0 h 190500"/>
            </a:gdLst>
            <a:ahLst/>
            <a:cxnLst>
              <a:cxn ang="0">
                <a:pos x="connsiteX0" y="connsiteY0"/>
              </a:cxn>
              <a:cxn ang="0">
                <a:pos x="connsiteX1" y="connsiteY1"/>
              </a:cxn>
              <a:cxn ang="0">
                <a:pos x="connsiteX2" y="connsiteY2"/>
              </a:cxn>
            </a:cxnLst>
            <a:rect l="l" t="t" r="r" b="b"/>
            <a:pathLst>
              <a:path w="971798" h="190500">
                <a:moveTo>
                  <a:pt x="0" y="30480"/>
                </a:moveTo>
                <a:lnTo>
                  <a:pt x="348197" y="190500"/>
                </a:lnTo>
                <a:lnTo>
                  <a:pt x="971798" y="0"/>
                </a:lnTo>
              </a:path>
            </a:pathLst>
          </a:custGeom>
          <a:no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5" name="Freeform: Shape 184">
            <a:extLst>
              <a:ext uri="{FF2B5EF4-FFF2-40B4-BE49-F238E27FC236}">
                <a16:creationId xmlns:a16="http://schemas.microsoft.com/office/drawing/2014/main" id="{103E2E9D-B6C3-472D-BECB-2F668DB514E8}"/>
              </a:ext>
            </a:extLst>
          </xdr:cNvPr>
          <xdr:cNvSpPr/>
        </xdr:nvSpPr>
        <xdr:spPr>
          <a:xfrm>
            <a:off x="7658100" y="126042420"/>
            <a:ext cx="617220" cy="129540"/>
          </a:xfrm>
          <a:custGeom>
            <a:avLst/>
            <a:gdLst>
              <a:gd name="connsiteX0" fmla="*/ 0 w 1744980"/>
              <a:gd name="connsiteY0" fmla="*/ 0 h 312420"/>
              <a:gd name="connsiteX1" fmla="*/ 624840 w 1744980"/>
              <a:gd name="connsiteY1" fmla="*/ 312420 h 312420"/>
              <a:gd name="connsiteX2" fmla="*/ 1744980 w 1744980"/>
              <a:gd name="connsiteY2" fmla="*/ 0 h 312420"/>
              <a:gd name="connsiteX3" fmla="*/ 1744980 w 1744980"/>
              <a:gd name="connsiteY3" fmla="*/ 0 h 312420"/>
              <a:gd name="connsiteX0" fmla="*/ 0 w 1744980"/>
              <a:gd name="connsiteY0" fmla="*/ 0 h 312420"/>
              <a:gd name="connsiteX1" fmla="*/ 624840 w 1744980"/>
              <a:gd name="connsiteY1" fmla="*/ 312420 h 312420"/>
              <a:gd name="connsiteX2" fmla="*/ 1744980 w 1744980"/>
              <a:gd name="connsiteY2" fmla="*/ 0 h 312420"/>
              <a:gd name="connsiteX0" fmla="*/ 0 w 1234254"/>
              <a:gd name="connsiteY0" fmla="*/ 0 h 312420"/>
              <a:gd name="connsiteX1" fmla="*/ 624840 w 1234254"/>
              <a:gd name="connsiteY1" fmla="*/ 312420 h 312420"/>
              <a:gd name="connsiteX2" fmla="*/ 1234254 w 1234254"/>
              <a:gd name="connsiteY2" fmla="*/ 144780 h 312420"/>
              <a:gd name="connsiteX0" fmla="*/ 0 w 1007265"/>
              <a:gd name="connsiteY0" fmla="*/ 0 h 312420"/>
              <a:gd name="connsiteX1" fmla="*/ 624840 w 1007265"/>
              <a:gd name="connsiteY1" fmla="*/ 312420 h 312420"/>
              <a:gd name="connsiteX2" fmla="*/ 1007265 w 1007265"/>
              <a:gd name="connsiteY2" fmla="*/ 190500 h 312420"/>
              <a:gd name="connsiteX0" fmla="*/ 0 w 1007265"/>
              <a:gd name="connsiteY0" fmla="*/ 0 h 312420"/>
              <a:gd name="connsiteX1" fmla="*/ 624840 w 1007265"/>
              <a:gd name="connsiteY1" fmla="*/ 312420 h 312420"/>
              <a:gd name="connsiteX2" fmla="*/ 1007265 w 1007265"/>
              <a:gd name="connsiteY2" fmla="*/ 182880 h 312420"/>
              <a:gd name="connsiteX0" fmla="*/ 0 w 617127"/>
              <a:gd name="connsiteY0" fmla="*/ 30480 h 129540"/>
              <a:gd name="connsiteX1" fmla="*/ 234702 w 617127"/>
              <a:gd name="connsiteY1" fmla="*/ 129540 h 129540"/>
              <a:gd name="connsiteX2" fmla="*/ 617127 w 617127"/>
              <a:gd name="connsiteY2" fmla="*/ 0 h 129540"/>
              <a:gd name="connsiteX0" fmla="*/ 0 w 595847"/>
              <a:gd name="connsiteY0" fmla="*/ 45720 h 129540"/>
              <a:gd name="connsiteX1" fmla="*/ 213422 w 595847"/>
              <a:gd name="connsiteY1" fmla="*/ 129540 h 129540"/>
              <a:gd name="connsiteX2" fmla="*/ 595847 w 595847"/>
              <a:gd name="connsiteY2" fmla="*/ 0 h 129540"/>
              <a:gd name="connsiteX0" fmla="*/ 0 w 574567"/>
              <a:gd name="connsiteY0" fmla="*/ 45720 h 129540"/>
              <a:gd name="connsiteX1" fmla="*/ 213422 w 574567"/>
              <a:gd name="connsiteY1" fmla="*/ 129540 h 129540"/>
              <a:gd name="connsiteX2" fmla="*/ 574567 w 574567"/>
              <a:gd name="connsiteY2" fmla="*/ 0 h 129540"/>
            </a:gdLst>
            <a:ahLst/>
            <a:cxnLst>
              <a:cxn ang="0">
                <a:pos x="connsiteX0" y="connsiteY0"/>
              </a:cxn>
              <a:cxn ang="0">
                <a:pos x="connsiteX1" y="connsiteY1"/>
              </a:cxn>
              <a:cxn ang="0">
                <a:pos x="connsiteX2" y="connsiteY2"/>
              </a:cxn>
            </a:cxnLst>
            <a:rect l="l" t="t" r="r" b="b"/>
            <a:pathLst>
              <a:path w="574567" h="129540">
                <a:moveTo>
                  <a:pt x="0" y="45720"/>
                </a:moveTo>
                <a:lnTo>
                  <a:pt x="213422" y="129540"/>
                </a:lnTo>
                <a:lnTo>
                  <a:pt x="574567" y="0"/>
                </a:lnTo>
              </a:path>
            </a:pathLst>
          </a:custGeom>
          <a:no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editAs="oneCell">
    <xdr:from>
      <xdr:col>0</xdr:col>
      <xdr:colOff>60960</xdr:colOff>
      <xdr:row>569</xdr:row>
      <xdr:rowOff>160020</xdr:rowOff>
    </xdr:from>
    <xdr:to>
      <xdr:col>1</xdr:col>
      <xdr:colOff>2644140</xdr:colOff>
      <xdr:row>570</xdr:row>
      <xdr:rowOff>527024</xdr:rowOff>
    </xdr:to>
    <xdr:pic>
      <xdr:nvPicPr>
        <xdr:cNvPr id="186" name="lingering needs/resolved needs">
          <a:extLst>
            <a:ext uri="{FF2B5EF4-FFF2-40B4-BE49-F238E27FC236}">
              <a16:creationId xmlns:a16="http://schemas.microsoft.com/office/drawing/2014/main" id="{32D3B691-EE46-4463-94CE-60BC636C9B0C}"/>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60960" y="141335760"/>
          <a:ext cx="2743200" cy="1129004"/>
        </a:xfrm>
        <a:prstGeom prst="rect">
          <a:avLst/>
        </a:prstGeom>
      </xdr:spPr>
    </xdr:pic>
    <xdr:clientData/>
  </xdr:twoCellAnchor>
  <xdr:twoCellAnchor>
    <xdr:from>
      <xdr:col>2</xdr:col>
      <xdr:colOff>2667000</xdr:colOff>
      <xdr:row>706</xdr:row>
      <xdr:rowOff>7620</xdr:rowOff>
    </xdr:from>
    <xdr:to>
      <xdr:col>7</xdr:col>
      <xdr:colOff>213360</xdr:colOff>
      <xdr:row>707</xdr:row>
      <xdr:rowOff>175260</xdr:rowOff>
    </xdr:to>
    <xdr:sp macro="" textlink="">
      <xdr:nvSpPr>
        <xdr:cNvPr id="187" name="SHOW ME HOW: $5">
          <a:extLst>
            <a:ext uri="{FF2B5EF4-FFF2-40B4-BE49-F238E27FC236}">
              <a16:creationId xmlns:a16="http://schemas.microsoft.com/office/drawing/2014/main" id="{FEE73C6F-2763-49E6-8E0C-E22863241620}"/>
            </a:ext>
          </a:extLst>
        </xdr:cNvPr>
        <xdr:cNvSpPr/>
      </xdr:nvSpPr>
      <xdr:spPr>
        <a:xfrm>
          <a:off x="5623560" y="174787560"/>
          <a:ext cx="1828800" cy="350520"/>
        </a:xfrm>
        <a:prstGeom prst="bevel">
          <a:avLst/>
        </a:prstGeom>
        <a:solidFill>
          <a:srgbClr val="CCFFCC"/>
        </a:solidFill>
        <a:ln>
          <a:solidFill>
            <a:srgbClr val="71FFDE"/>
          </a:solidFill>
        </a:ln>
      </xdr:spPr>
      <xdr:style>
        <a:lnRef idx="1">
          <a:schemeClr val="accent6"/>
        </a:lnRef>
        <a:fillRef idx="2">
          <a:schemeClr val="accent6"/>
        </a:fillRef>
        <a:effectRef idx="1">
          <a:schemeClr val="accent6"/>
        </a:effectRef>
        <a:fontRef idx="minor">
          <a:schemeClr val="dk1"/>
        </a:fontRef>
      </xdr:style>
      <xdr:txBody>
        <a:bodyPr vertOverflow="clip" horzOverflow="clip" rtlCol="0" anchor="ctr"/>
        <a:lstStyle/>
        <a:p>
          <a:pPr algn="ctr"/>
          <a:r>
            <a:rPr lang="en-US" sz="1600">
              <a:solidFill>
                <a:srgbClr val="009141"/>
              </a:solidFill>
              <a:effectLst>
                <a:innerShdw blurRad="114300">
                  <a:prstClr val="black"/>
                </a:innerShdw>
              </a:effectLst>
              <a:latin typeface="Franklin Gothic Demi" panose="020B0703020102020204" pitchFamily="34" charset="0"/>
            </a:rPr>
            <a:t>SHOW</a:t>
          </a:r>
          <a:r>
            <a:rPr lang="en-US" sz="1600" baseline="0">
              <a:solidFill>
                <a:srgbClr val="009141"/>
              </a:solidFill>
              <a:effectLst>
                <a:innerShdw blurRad="114300">
                  <a:prstClr val="black"/>
                </a:innerShdw>
              </a:effectLst>
              <a:latin typeface="Franklin Gothic Demi" panose="020B0703020102020204" pitchFamily="34" charset="0"/>
            </a:rPr>
            <a:t> ME HOW</a:t>
          </a:r>
          <a:endParaRPr lang="en-US" sz="1600">
            <a:solidFill>
              <a:srgbClr val="009141"/>
            </a:solidFill>
            <a:effectLst>
              <a:innerShdw blurRad="114300">
                <a:prstClr val="black"/>
              </a:innerShdw>
            </a:effectLst>
            <a:latin typeface="Franklin Gothic Demi" panose="020B0703020102020204" pitchFamily="34" charset="0"/>
          </a:endParaRPr>
        </a:p>
      </xdr:txBody>
    </xdr:sp>
    <xdr:clientData/>
  </xdr:twoCellAnchor>
  <xdr:twoCellAnchor>
    <xdr:from>
      <xdr:col>7</xdr:col>
      <xdr:colOff>533400</xdr:colOff>
      <xdr:row>706</xdr:row>
      <xdr:rowOff>7620</xdr:rowOff>
    </xdr:from>
    <xdr:to>
      <xdr:col>10</xdr:col>
      <xdr:colOff>449580</xdr:colOff>
      <xdr:row>707</xdr:row>
      <xdr:rowOff>175260</xdr:rowOff>
    </xdr:to>
    <xdr:sp macro="" textlink="">
      <xdr:nvSpPr>
        <xdr:cNvPr id="188" name="SHOW ME HOW: $25">
          <a:extLst>
            <a:ext uri="{FF2B5EF4-FFF2-40B4-BE49-F238E27FC236}">
              <a16:creationId xmlns:a16="http://schemas.microsoft.com/office/drawing/2014/main" id="{9EC40AC7-5B45-4A40-8566-CE5534E5C793}"/>
            </a:ext>
          </a:extLst>
        </xdr:cNvPr>
        <xdr:cNvSpPr/>
      </xdr:nvSpPr>
      <xdr:spPr>
        <a:xfrm>
          <a:off x="7772400" y="174787560"/>
          <a:ext cx="1828800" cy="350520"/>
        </a:xfrm>
        <a:prstGeom prst="bevel">
          <a:avLst/>
        </a:prstGeom>
        <a:solidFill>
          <a:srgbClr val="CCFFCC"/>
        </a:solidFill>
        <a:ln>
          <a:solidFill>
            <a:srgbClr val="71FFDE"/>
          </a:solidFill>
        </a:ln>
      </xdr:spPr>
      <xdr:style>
        <a:lnRef idx="1">
          <a:schemeClr val="accent6"/>
        </a:lnRef>
        <a:fillRef idx="2">
          <a:schemeClr val="accent6"/>
        </a:fillRef>
        <a:effectRef idx="1">
          <a:schemeClr val="accent6"/>
        </a:effectRef>
        <a:fontRef idx="minor">
          <a:schemeClr val="dk1"/>
        </a:fontRef>
      </xdr:style>
      <xdr:txBody>
        <a:bodyPr vertOverflow="clip" horzOverflow="clip" rtlCol="0" anchor="ctr"/>
        <a:lstStyle/>
        <a:p>
          <a:pPr algn="ctr"/>
          <a:r>
            <a:rPr lang="en-US" sz="1600">
              <a:solidFill>
                <a:srgbClr val="009141"/>
              </a:solidFill>
              <a:effectLst>
                <a:innerShdw blurRad="114300">
                  <a:prstClr val="black"/>
                </a:innerShdw>
              </a:effectLst>
              <a:latin typeface="Franklin Gothic Demi" panose="020B0703020102020204" pitchFamily="34" charset="0"/>
            </a:rPr>
            <a:t>SHOW</a:t>
          </a:r>
          <a:r>
            <a:rPr lang="en-US" sz="1600" baseline="0">
              <a:solidFill>
                <a:srgbClr val="009141"/>
              </a:solidFill>
              <a:effectLst>
                <a:innerShdw blurRad="114300">
                  <a:prstClr val="black"/>
                </a:innerShdw>
              </a:effectLst>
              <a:latin typeface="Franklin Gothic Demi" panose="020B0703020102020204" pitchFamily="34" charset="0"/>
            </a:rPr>
            <a:t> ME HOW</a:t>
          </a:r>
          <a:endParaRPr lang="en-US" sz="1600">
            <a:solidFill>
              <a:srgbClr val="009141"/>
            </a:solidFill>
            <a:effectLst>
              <a:innerShdw blurRad="114300">
                <a:prstClr val="black"/>
              </a:innerShdw>
            </a:effectLst>
            <a:latin typeface="Franklin Gothic Demi" panose="020B0703020102020204" pitchFamily="34" charset="0"/>
          </a:endParaRPr>
        </a:p>
      </xdr:txBody>
    </xdr:sp>
    <xdr:clientData/>
  </xdr:twoCellAnchor>
  <xdr:twoCellAnchor>
    <xdr:from>
      <xdr:col>11</xdr:col>
      <xdr:colOff>160020</xdr:colOff>
      <xdr:row>706</xdr:row>
      <xdr:rowOff>7620</xdr:rowOff>
    </xdr:from>
    <xdr:to>
      <xdr:col>14</xdr:col>
      <xdr:colOff>68580</xdr:colOff>
      <xdr:row>707</xdr:row>
      <xdr:rowOff>175260</xdr:rowOff>
    </xdr:to>
    <xdr:sp macro="" textlink="">
      <xdr:nvSpPr>
        <xdr:cNvPr id="189" name="SHOW ME HOW: $25-200">
          <a:extLst>
            <a:ext uri="{FF2B5EF4-FFF2-40B4-BE49-F238E27FC236}">
              <a16:creationId xmlns:a16="http://schemas.microsoft.com/office/drawing/2014/main" id="{6B44E125-602F-403E-BA46-2EAF7182A0FA}"/>
            </a:ext>
          </a:extLst>
        </xdr:cNvPr>
        <xdr:cNvSpPr/>
      </xdr:nvSpPr>
      <xdr:spPr>
        <a:xfrm>
          <a:off x="9936480" y="174787560"/>
          <a:ext cx="1828800" cy="350520"/>
        </a:xfrm>
        <a:prstGeom prst="bevel">
          <a:avLst/>
        </a:prstGeom>
        <a:solidFill>
          <a:srgbClr val="CCFFCC"/>
        </a:solidFill>
        <a:ln>
          <a:solidFill>
            <a:srgbClr val="71FFDE"/>
          </a:solidFill>
        </a:ln>
      </xdr:spPr>
      <xdr:style>
        <a:lnRef idx="1">
          <a:schemeClr val="accent6"/>
        </a:lnRef>
        <a:fillRef idx="2">
          <a:schemeClr val="accent6"/>
        </a:fillRef>
        <a:effectRef idx="1">
          <a:schemeClr val="accent6"/>
        </a:effectRef>
        <a:fontRef idx="minor">
          <a:schemeClr val="dk1"/>
        </a:fontRef>
      </xdr:style>
      <xdr:txBody>
        <a:bodyPr vertOverflow="clip" horzOverflow="clip" rtlCol="0" anchor="ctr"/>
        <a:lstStyle/>
        <a:p>
          <a:pPr algn="ctr"/>
          <a:r>
            <a:rPr lang="en-US" sz="1600">
              <a:solidFill>
                <a:srgbClr val="009141"/>
              </a:solidFill>
              <a:effectLst>
                <a:innerShdw blurRad="114300">
                  <a:prstClr val="black"/>
                </a:innerShdw>
              </a:effectLst>
              <a:latin typeface="Franklin Gothic Demi" panose="020B0703020102020204" pitchFamily="34" charset="0"/>
            </a:rPr>
            <a:t>SHOW</a:t>
          </a:r>
          <a:r>
            <a:rPr lang="en-US" sz="1600" baseline="0">
              <a:solidFill>
                <a:srgbClr val="009141"/>
              </a:solidFill>
              <a:effectLst>
                <a:innerShdw blurRad="114300">
                  <a:prstClr val="black"/>
                </a:innerShdw>
              </a:effectLst>
              <a:latin typeface="Franklin Gothic Demi" panose="020B0703020102020204" pitchFamily="34" charset="0"/>
            </a:rPr>
            <a:t> ME HOW</a:t>
          </a:r>
          <a:endParaRPr lang="en-US" sz="1600">
            <a:solidFill>
              <a:srgbClr val="009141"/>
            </a:solidFill>
            <a:effectLst>
              <a:innerShdw blurRad="114300">
                <a:prstClr val="black"/>
              </a:innerShdw>
            </a:effectLst>
            <a:latin typeface="Franklin Gothic Demi" panose="020B0703020102020204" pitchFamily="34" charset="0"/>
          </a:endParaRPr>
        </a:p>
      </xdr:txBody>
    </xdr:sp>
    <xdr:clientData/>
  </xdr:twoCellAnchor>
  <xdr:twoCellAnchor>
    <xdr:from>
      <xdr:col>28</xdr:col>
      <xdr:colOff>236220</xdr:colOff>
      <xdr:row>561</xdr:row>
      <xdr:rowOff>76200</xdr:rowOff>
    </xdr:from>
    <xdr:to>
      <xdr:col>32</xdr:col>
      <xdr:colOff>609600</xdr:colOff>
      <xdr:row>569</xdr:row>
      <xdr:rowOff>198120</xdr:rowOff>
    </xdr:to>
    <xdr:sp macro="" textlink="">
      <xdr:nvSpPr>
        <xdr:cNvPr id="190" name="TextBox @ AC562 hidden">
          <a:extLst>
            <a:ext uri="{FF2B5EF4-FFF2-40B4-BE49-F238E27FC236}">
              <a16:creationId xmlns:a16="http://schemas.microsoft.com/office/drawing/2014/main" id="{3267E1A2-92BA-4CFD-830C-FAF79543B7D5}"/>
            </a:ext>
          </a:extLst>
        </xdr:cNvPr>
        <xdr:cNvSpPr txBox="1"/>
      </xdr:nvSpPr>
      <xdr:spPr>
        <a:xfrm>
          <a:off x="18829020" y="139727940"/>
          <a:ext cx="0" cy="16459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Since you live in a more densely populated area, you understandably feel excluded to some degree from dominate society. And it makes sense you feel vulnerable to</a:t>
          </a:r>
          <a:r>
            <a:rPr lang="en-US" sz="1100" baseline="0">
              <a:latin typeface="Cambria" panose="02040503050406030204" pitchFamily="18" charset="0"/>
              <a:ea typeface="Cambria" panose="02040503050406030204" pitchFamily="18" charset="0"/>
            </a:rPr>
            <a:t> others' good will. Many of them don't know your experience, and fail to relate to your specific needs. In short, you naturally try to relieve your unmet </a:t>
          </a:r>
          <a:r>
            <a:rPr lang="en-US" sz="1100" i="1" baseline="0">
              <a:latin typeface="Cambria" panose="02040503050406030204" pitchFamily="18" charset="0"/>
              <a:ea typeface="Cambria" panose="02040503050406030204" pitchFamily="18" charset="0"/>
            </a:rPr>
            <a:t>social-needs</a:t>
          </a:r>
          <a:r>
            <a:rPr lang="en-US" sz="1100" baseline="0">
              <a:latin typeface="Cambria" panose="02040503050406030204" pitchFamily="18" charset="0"/>
              <a:ea typeface="Cambria" panose="02040503050406030204" pitchFamily="18" charset="0"/>
            </a:rPr>
            <a:t> while guarding your relieved </a:t>
          </a:r>
          <a:r>
            <a:rPr lang="en-US" sz="1100" i="1" baseline="0">
              <a:latin typeface="Cambria" panose="02040503050406030204" pitchFamily="18" charset="0"/>
              <a:ea typeface="Cambria" panose="02040503050406030204" pitchFamily="18" charset="0"/>
            </a:rPr>
            <a:t>self-needs</a:t>
          </a:r>
          <a:r>
            <a:rPr lang="en-US" sz="1100" baseline="0">
              <a:latin typeface="Cambria" panose="02040503050406030204" pitchFamily="18" charset="0"/>
              <a:ea typeface="Cambria" panose="02040503050406030204" pitchFamily="18" charset="0"/>
            </a:rPr>
            <a:t>. </a:t>
          </a:r>
        </a:p>
        <a:p>
          <a:endParaRPr lang="en-US" sz="1100"/>
        </a:p>
      </xdr:txBody>
    </xdr:sp>
    <xdr:clientData/>
  </xdr:twoCellAnchor>
  <xdr:twoCellAnchor>
    <xdr:from>
      <xdr:col>33</xdr:col>
      <xdr:colOff>22860</xdr:colOff>
      <xdr:row>561</xdr:row>
      <xdr:rowOff>76200</xdr:rowOff>
    </xdr:from>
    <xdr:to>
      <xdr:col>37</xdr:col>
      <xdr:colOff>396240</xdr:colOff>
      <xdr:row>569</xdr:row>
      <xdr:rowOff>198120</xdr:rowOff>
    </xdr:to>
    <xdr:sp macro="" textlink="">
      <xdr:nvSpPr>
        <xdr:cNvPr id="191" name="TextBox  @ AH562 hidden">
          <a:extLst>
            <a:ext uri="{FF2B5EF4-FFF2-40B4-BE49-F238E27FC236}">
              <a16:creationId xmlns:a16="http://schemas.microsoft.com/office/drawing/2014/main" id="{998DB13C-4584-441E-A8A0-2DCC91A410AA}"/>
            </a:ext>
          </a:extLst>
        </xdr:cNvPr>
        <xdr:cNvSpPr txBox="1"/>
      </xdr:nvSpPr>
      <xdr:spPr>
        <a:xfrm>
          <a:off x="18829020" y="139727940"/>
          <a:ext cx="0" cy="16459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Since you live in a less densely populated area, you're </a:t>
          </a:r>
          <a:r>
            <a:rPr lang="en-US" sz="1100">
              <a:solidFill>
                <a:schemeClr val="dk1"/>
              </a:solidFill>
              <a:effectLst/>
              <a:latin typeface="Cambria" panose="02040503050406030204" pitchFamily="18" charset="0"/>
              <a:ea typeface="Cambria" panose="02040503050406030204" pitchFamily="18" charset="0"/>
              <a:cs typeface="+mn-cs"/>
            </a:rPr>
            <a:t>understandably confident that hard work will</a:t>
          </a:r>
          <a:r>
            <a:rPr lang="en-US" sz="1100" baseline="0">
              <a:solidFill>
                <a:schemeClr val="dk1"/>
              </a:solidFill>
              <a:effectLst/>
              <a:latin typeface="Cambria" panose="02040503050406030204" pitchFamily="18" charset="0"/>
              <a:ea typeface="Cambria" panose="02040503050406030204" pitchFamily="18" charset="0"/>
              <a:cs typeface="+mn-cs"/>
            </a:rPr>
            <a:t> bring success. And it makes sense you're tired of being shamed for what you see as earned. They don't know your experience, and fail to relate to your specific needs. In short, you naturally try to relieve your unmet </a:t>
          </a:r>
          <a:r>
            <a:rPr lang="en-US" sz="1100" i="1" baseline="0">
              <a:solidFill>
                <a:schemeClr val="dk1"/>
              </a:solidFill>
              <a:effectLst/>
              <a:latin typeface="Cambria" panose="02040503050406030204" pitchFamily="18" charset="0"/>
              <a:ea typeface="Cambria" panose="02040503050406030204" pitchFamily="18" charset="0"/>
              <a:cs typeface="+mn-cs"/>
            </a:rPr>
            <a:t>self-needs</a:t>
          </a:r>
          <a:r>
            <a:rPr lang="en-US" sz="1100" baseline="0">
              <a:solidFill>
                <a:schemeClr val="dk1"/>
              </a:solidFill>
              <a:effectLst/>
              <a:latin typeface="Cambria" panose="02040503050406030204" pitchFamily="18" charset="0"/>
              <a:ea typeface="Cambria" panose="02040503050406030204" pitchFamily="18" charset="0"/>
              <a:cs typeface="+mn-cs"/>
            </a:rPr>
            <a:t> while guarding your relieved </a:t>
          </a:r>
          <a:r>
            <a:rPr lang="en-US" sz="1100" i="1" baseline="0">
              <a:solidFill>
                <a:schemeClr val="dk1"/>
              </a:solidFill>
              <a:effectLst/>
              <a:latin typeface="Cambria" panose="02040503050406030204" pitchFamily="18" charset="0"/>
              <a:ea typeface="Cambria" panose="02040503050406030204" pitchFamily="18" charset="0"/>
              <a:cs typeface="+mn-cs"/>
            </a:rPr>
            <a:t>social-needs</a:t>
          </a:r>
          <a:r>
            <a:rPr lang="en-US" sz="1100" baseline="0">
              <a:solidFill>
                <a:schemeClr val="dk1"/>
              </a:solidFill>
              <a:effectLst/>
              <a:latin typeface="Cambria" panose="02040503050406030204" pitchFamily="18" charset="0"/>
              <a:ea typeface="Cambria" panose="02040503050406030204" pitchFamily="18" charset="0"/>
              <a:cs typeface="+mn-cs"/>
            </a:rPr>
            <a:t>. </a:t>
          </a:r>
          <a:endParaRPr lang="en-US" sz="1100" baseline="0">
            <a:latin typeface="Cambria" panose="02040503050406030204" pitchFamily="18" charset="0"/>
            <a:ea typeface="Cambria" panose="02040503050406030204" pitchFamily="18" charset="0"/>
          </a:endParaRPr>
        </a:p>
        <a:p>
          <a:endParaRPr lang="en-US" sz="1100"/>
        </a:p>
      </xdr:txBody>
    </xdr:sp>
    <xdr:clientData/>
  </xdr:twoCellAnchor>
  <xdr:twoCellAnchor>
    <xdr:from>
      <xdr:col>38</xdr:col>
      <xdr:colOff>320040</xdr:colOff>
      <xdr:row>545</xdr:row>
      <xdr:rowOff>137160</xdr:rowOff>
    </xdr:from>
    <xdr:to>
      <xdr:col>43</xdr:col>
      <xdr:colOff>68580</xdr:colOff>
      <xdr:row>554</xdr:row>
      <xdr:rowOff>68580</xdr:rowOff>
    </xdr:to>
    <xdr:sp macro="" textlink="">
      <xdr:nvSpPr>
        <xdr:cNvPr id="192" name="TextBox  @ AM547 hidden">
          <a:extLst>
            <a:ext uri="{FF2B5EF4-FFF2-40B4-BE49-F238E27FC236}">
              <a16:creationId xmlns:a16="http://schemas.microsoft.com/office/drawing/2014/main" id="{ADF26701-8B73-462E-B845-FE00D635F02D}"/>
            </a:ext>
          </a:extLst>
        </xdr:cNvPr>
        <xdr:cNvSpPr txBox="1"/>
      </xdr:nvSpPr>
      <xdr:spPr>
        <a:xfrm>
          <a:off x="18829020" y="136740900"/>
          <a:ext cx="0" cy="16459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If you live in a more densely populated area, you understandably feel excluded to some degree from dominate society. And it makes sense you feel vulnerable to</a:t>
          </a:r>
          <a:r>
            <a:rPr lang="en-US" sz="1100" baseline="0">
              <a:latin typeface="Cambria" panose="02040503050406030204" pitchFamily="18" charset="0"/>
              <a:ea typeface="Cambria" panose="02040503050406030204" pitchFamily="18" charset="0"/>
            </a:rPr>
            <a:t> others' good will. But if you </a:t>
          </a:r>
          <a:r>
            <a:rPr lang="en-US" sz="1100">
              <a:solidFill>
                <a:schemeClr val="dk1"/>
              </a:solidFill>
              <a:effectLst/>
              <a:latin typeface="Cambria" panose="02040503050406030204" pitchFamily="18" charset="0"/>
              <a:ea typeface="Cambria" panose="02040503050406030204" pitchFamily="18" charset="0"/>
              <a:cs typeface="+mn-cs"/>
            </a:rPr>
            <a:t>live in a less densely populated area, you're understandably confident that hard work will</a:t>
          </a:r>
          <a:r>
            <a:rPr lang="en-US" sz="1100" baseline="0">
              <a:solidFill>
                <a:schemeClr val="dk1"/>
              </a:solidFill>
              <a:effectLst/>
              <a:latin typeface="Cambria" panose="02040503050406030204" pitchFamily="18" charset="0"/>
              <a:ea typeface="Cambria" panose="02040503050406030204" pitchFamily="18" charset="0"/>
              <a:cs typeface="+mn-cs"/>
            </a:rPr>
            <a:t> bring success. And it makes sense you're tired of being shamed for what you see as earned. </a:t>
          </a:r>
          <a:endParaRPr lang="en-US" sz="1100" baseline="0">
            <a:latin typeface="Cambria" panose="02040503050406030204" pitchFamily="18" charset="0"/>
            <a:ea typeface="Cambria" panose="02040503050406030204" pitchFamily="18" charset="0"/>
          </a:endParaRPr>
        </a:p>
        <a:p>
          <a:endParaRPr lang="en-US" sz="1100"/>
        </a:p>
      </xdr:txBody>
    </xdr:sp>
    <xdr:clientData/>
  </xdr:twoCellAnchor>
  <xdr:twoCellAnchor>
    <xdr:from>
      <xdr:col>0</xdr:col>
      <xdr:colOff>66180</xdr:colOff>
      <xdr:row>601</xdr:row>
      <xdr:rowOff>180480</xdr:rowOff>
    </xdr:from>
    <xdr:to>
      <xdr:col>1</xdr:col>
      <xdr:colOff>2685060</xdr:colOff>
      <xdr:row>605</xdr:row>
      <xdr:rowOff>32107</xdr:rowOff>
    </xdr:to>
    <xdr:grpSp>
      <xdr:nvGrpSpPr>
        <xdr:cNvPr id="193" name="self-needs/social-needs hemispheres" hidden="1">
          <a:extLst>
            <a:ext uri="{FF2B5EF4-FFF2-40B4-BE49-F238E27FC236}">
              <a16:creationId xmlns:a16="http://schemas.microsoft.com/office/drawing/2014/main" id="{75D08B8D-5848-46DE-999B-DA9DC07018C2}"/>
            </a:ext>
          </a:extLst>
        </xdr:cNvPr>
        <xdr:cNvGrpSpPr/>
      </xdr:nvGrpSpPr>
      <xdr:grpSpPr>
        <a:xfrm>
          <a:off x="66180" y="149380080"/>
          <a:ext cx="2778900" cy="2328127"/>
          <a:chOff x="2839860" y="154409280"/>
          <a:chExt cx="2778900" cy="2328127"/>
        </a:xfrm>
      </xdr:grpSpPr>
      <xdr:grpSp>
        <xdr:nvGrpSpPr>
          <xdr:cNvPr id="194" name="Group 193">
            <a:extLst>
              <a:ext uri="{FF2B5EF4-FFF2-40B4-BE49-F238E27FC236}">
                <a16:creationId xmlns:a16="http://schemas.microsoft.com/office/drawing/2014/main" id="{5CB43845-5BA6-4BD2-9A1B-D07CED9954C0}"/>
              </a:ext>
            </a:extLst>
          </xdr:cNvPr>
          <xdr:cNvGrpSpPr/>
        </xdr:nvGrpSpPr>
        <xdr:grpSpPr>
          <a:xfrm>
            <a:off x="2839860" y="155554680"/>
            <a:ext cx="2743200" cy="1182727"/>
            <a:chOff x="2984640" y="139019280"/>
            <a:chExt cx="2743200" cy="1182727"/>
          </a:xfrm>
        </xdr:grpSpPr>
        <xdr:pic>
          <xdr:nvPicPr>
            <xdr:cNvPr id="198" name="S hemisphere">
              <a:extLst>
                <a:ext uri="{FF2B5EF4-FFF2-40B4-BE49-F238E27FC236}">
                  <a16:creationId xmlns:a16="http://schemas.microsoft.com/office/drawing/2014/main" id="{176D09A6-7024-4B26-BBD4-B3E8F47F9351}"/>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3200400" y="139019280"/>
              <a:ext cx="2328874" cy="1182727"/>
            </a:xfrm>
            <a:prstGeom prst="rect">
              <a:avLst/>
            </a:prstGeom>
          </xdr:spPr>
        </xdr:pic>
        <xdr:pic>
          <xdr:nvPicPr>
            <xdr:cNvPr id="199" name="self-needs &lt; social-needs">
              <a:extLst>
                <a:ext uri="{FF2B5EF4-FFF2-40B4-BE49-F238E27FC236}">
                  <a16:creationId xmlns:a16="http://schemas.microsoft.com/office/drawing/2014/main" id="{E4167C08-DFFC-4957-A0C2-61EEFACB024F}"/>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984640" y="139085460"/>
              <a:ext cx="2743200" cy="1071708"/>
            </a:xfrm>
            <a:prstGeom prst="rect">
              <a:avLst/>
            </a:prstGeom>
          </xdr:spPr>
        </xdr:pic>
      </xdr:grpSp>
      <xdr:grpSp>
        <xdr:nvGrpSpPr>
          <xdr:cNvPr id="195" name="Group 194">
            <a:extLst>
              <a:ext uri="{FF2B5EF4-FFF2-40B4-BE49-F238E27FC236}">
                <a16:creationId xmlns:a16="http://schemas.microsoft.com/office/drawing/2014/main" id="{8AA27795-3759-4CE3-B634-5BD3C3DF007B}"/>
              </a:ext>
            </a:extLst>
          </xdr:cNvPr>
          <xdr:cNvGrpSpPr/>
        </xdr:nvGrpSpPr>
        <xdr:grpSpPr>
          <a:xfrm>
            <a:off x="2875560" y="154409280"/>
            <a:ext cx="2743200" cy="1204104"/>
            <a:chOff x="3005100" y="137424300"/>
            <a:chExt cx="2743200" cy="1204104"/>
          </a:xfrm>
        </xdr:grpSpPr>
        <xdr:pic>
          <xdr:nvPicPr>
            <xdr:cNvPr id="196" name="N hemisphere">
              <a:extLst>
                <a:ext uri="{FF2B5EF4-FFF2-40B4-BE49-F238E27FC236}">
                  <a16:creationId xmlns:a16="http://schemas.microsoft.com/office/drawing/2014/main" id="{E3CAC2E7-B36E-480A-974B-71BA17D1C63E}"/>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3190380" y="137424300"/>
              <a:ext cx="2322777" cy="1188823"/>
            </a:xfrm>
            <a:prstGeom prst="rect">
              <a:avLst/>
            </a:prstGeom>
          </xdr:spPr>
        </xdr:pic>
        <xdr:pic>
          <xdr:nvPicPr>
            <xdr:cNvPr id="197" name="self-needs &gt; social-needs">
              <a:extLst>
                <a:ext uri="{FF2B5EF4-FFF2-40B4-BE49-F238E27FC236}">
                  <a16:creationId xmlns:a16="http://schemas.microsoft.com/office/drawing/2014/main" id="{4FD88623-B389-4BF4-98A4-1C0E71E754FE}"/>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3005100" y="137559060"/>
              <a:ext cx="2743200" cy="1069344"/>
            </a:xfrm>
            <a:prstGeom prst="rect">
              <a:avLst/>
            </a:prstGeom>
          </xdr:spPr>
        </xdr:pic>
      </xdr:grpSp>
    </xdr:grpSp>
    <xdr:clientData/>
  </xdr:twoCellAnchor>
  <xdr:twoCellAnchor>
    <xdr:from>
      <xdr:col>25</xdr:col>
      <xdr:colOff>571500</xdr:colOff>
      <xdr:row>600</xdr:row>
      <xdr:rowOff>68580</xdr:rowOff>
    </xdr:from>
    <xdr:to>
      <xdr:col>42</xdr:col>
      <xdr:colOff>457200</xdr:colOff>
      <xdr:row>602</xdr:row>
      <xdr:rowOff>22860</xdr:rowOff>
    </xdr:to>
    <xdr:sp macro="" textlink="">
      <xdr:nvSpPr>
        <xdr:cNvPr id="200" name="TextBox formula @ AA601 -hidden">
          <a:extLst>
            <a:ext uri="{FF2B5EF4-FFF2-40B4-BE49-F238E27FC236}">
              <a16:creationId xmlns:a16="http://schemas.microsoft.com/office/drawing/2014/main" id="{CD0FA645-4843-4658-9FD4-756BF32E90CF}"/>
            </a:ext>
          </a:extLst>
        </xdr:cNvPr>
        <xdr:cNvSpPr txBox="1"/>
      </xdr:nvSpPr>
      <xdr:spPr>
        <a:xfrm>
          <a:off x="18775680" y="149054820"/>
          <a:ext cx="53340" cy="90678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=IF(AND($AA$590&gt;AB594,$AA$590&lt;AC594),AI594,IF(AND($AA$590&gt;AB595,$AA$590&lt;AC595),AI595,</a:t>
          </a:r>
          <a:r>
            <a:rPr lang="en-US" sz="1100">
              <a:solidFill>
                <a:schemeClr val="dk1"/>
              </a:solidFill>
              <a:effectLst/>
              <a:latin typeface="Cambria" panose="02040503050406030204" pitchFamily="18" charset="0"/>
              <a:ea typeface="Cambria" panose="02040503050406030204" pitchFamily="18" charset="0"/>
              <a:cs typeface="+mn-cs"/>
            </a:rPr>
            <a:t>IF(AND($AA$590&gt;AB596,$AA$590&lt;AC596),AI596,IF(AND($AA$590&gt;AB597,$AA$590&lt;AC597),AI597,IF(AND($AA$590&gt;AB598,$AA$590&lt;AC598),AI598,IF(AND($AA$590&gt;AB599,$AA$590&lt;AC599),AI599,IF(AND($AA$590&gt;AB600,$AA$590&lt;AC600),AI600,IF(AND($AA$590&gt;AB601,$AA$590&lt;AC601),AI601,AI593</a:t>
          </a:r>
          <a:r>
            <a:rPr lang="en-US" sz="1100">
              <a:latin typeface="Cambria" panose="02040503050406030204" pitchFamily="18" charset="0"/>
              <a:ea typeface="Cambria" panose="02040503050406030204" pitchFamily="18" charset="0"/>
            </a:rPr>
            <a:t>)))))))</a:t>
          </a:r>
        </a:p>
      </xdr:txBody>
    </xdr:sp>
    <xdr:clientData/>
  </xdr:twoCellAnchor>
  <xdr:twoCellAnchor>
    <xdr:from>
      <xdr:col>32</xdr:col>
      <xdr:colOff>15240</xdr:colOff>
      <xdr:row>601</xdr:row>
      <xdr:rowOff>327660</xdr:rowOff>
    </xdr:from>
    <xdr:to>
      <xdr:col>38</xdr:col>
      <xdr:colOff>342900</xdr:colOff>
      <xdr:row>602</xdr:row>
      <xdr:rowOff>472440</xdr:rowOff>
    </xdr:to>
    <xdr:sp macro="" textlink="">
      <xdr:nvSpPr>
        <xdr:cNvPr id="201" name="TextBox formula @ AG602-hidden">
          <a:extLst>
            <a:ext uri="{FF2B5EF4-FFF2-40B4-BE49-F238E27FC236}">
              <a16:creationId xmlns:a16="http://schemas.microsoft.com/office/drawing/2014/main" id="{484850D6-A9B0-4056-A167-748D83742EAB}"/>
            </a:ext>
          </a:extLst>
        </xdr:cNvPr>
        <xdr:cNvSpPr txBox="1"/>
      </xdr:nvSpPr>
      <xdr:spPr>
        <a:xfrm>
          <a:off x="18829020" y="149504400"/>
          <a:ext cx="0" cy="90678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'=IF(M2="","",((AA1-M2/365.25),"As you face the challenge of love, of intimacy versus isolation, you … power of regeneration and love. You ... "))</a:t>
          </a:r>
        </a:p>
      </xdr:txBody>
    </xdr:sp>
    <xdr:clientData/>
  </xdr:twoCellAnchor>
  <xdr:twoCellAnchor editAs="oneCell">
    <xdr:from>
      <xdr:col>29</xdr:col>
      <xdr:colOff>0</xdr:colOff>
      <xdr:row>590</xdr:row>
      <xdr:rowOff>45720</xdr:rowOff>
    </xdr:from>
    <xdr:to>
      <xdr:col>59</xdr:col>
      <xdr:colOff>339196</xdr:colOff>
      <xdr:row>600</xdr:row>
      <xdr:rowOff>106680</xdr:rowOff>
    </xdr:to>
    <xdr:pic>
      <xdr:nvPicPr>
        <xdr:cNvPr id="202" name="ages for Erikson stages -hidden" descr="Image result for erik erikson's stages of psychosocial development&quot;">
          <a:hlinkClick xmlns:r="http://schemas.openxmlformats.org/officeDocument/2006/relationships" r:id="rId88" tooltip="Erikson's stages of psychosocial development"/>
          <a:extLst>
            <a:ext uri="{FF2B5EF4-FFF2-40B4-BE49-F238E27FC236}">
              <a16:creationId xmlns:a16="http://schemas.microsoft.com/office/drawing/2014/main" id="{48CF8EF0-7A3C-45F1-9863-008655C6CC1A}"/>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8829020" y="147126960"/>
          <a:ext cx="2213716" cy="1965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46</xdr:col>
      <xdr:colOff>236220</xdr:colOff>
      <xdr:row>588</xdr:row>
      <xdr:rowOff>182880</xdr:rowOff>
    </xdr:from>
    <xdr:to>
      <xdr:col>62</xdr:col>
      <xdr:colOff>198120</xdr:colOff>
      <xdr:row>600</xdr:row>
      <xdr:rowOff>136833</xdr:rowOff>
    </xdr:to>
    <xdr:pic>
      <xdr:nvPicPr>
        <xdr:cNvPr id="203" name="Picture @ AU589 -hidden" descr="Image result for erik erikson's stages of psychosocial development&quot;" hidden="1">
          <a:hlinkClick xmlns:r="http://schemas.openxmlformats.org/officeDocument/2006/relationships" r:id="rId90"/>
          <a:extLst>
            <a:ext uri="{FF2B5EF4-FFF2-40B4-BE49-F238E27FC236}">
              <a16:creationId xmlns:a16="http://schemas.microsoft.com/office/drawing/2014/main" id="{C09FA51E-CC07-4F3C-A77B-1BEDA2FBD996}"/>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8829020" y="146883120"/>
          <a:ext cx="3947160" cy="2239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525781</xdr:colOff>
      <xdr:row>589</xdr:row>
      <xdr:rowOff>83820</xdr:rowOff>
    </xdr:from>
    <xdr:to>
      <xdr:col>62</xdr:col>
      <xdr:colOff>364519</xdr:colOff>
      <xdr:row>600</xdr:row>
      <xdr:rowOff>91440</xdr:rowOff>
    </xdr:to>
    <xdr:pic>
      <xdr:nvPicPr>
        <xdr:cNvPr id="204" name="Picture @ BB590 -hidden" descr="Image result for erik erikson's stages of psychosocial development&quot;" hidden="1">
          <a:hlinkClick xmlns:r="http://schemas.openxmlformats.org/officeDocument/2006/relationships" r:id="rId92"/>
          <a:extLst>
            <a:ext uri="{FF2B5EF4-FFF2-40B4-BE49-F238E27FC236}">
              <a16:creationId xmlns:a16="http://schemas.microsoft.com/office/drawing/2014/main" id="{3DC8A35B-342D-4484-AF8E-13DF86B165EB}"/>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18829020" y="146974560"/>
          <a:ext cx="4113559" cy="210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59</xdr:col>
      <xdr:colOff>1</xdr:colOff>
      <xdr:row>590</xdr:row>
      <xdr:rowOff>0</xdr:rowOff>
    </xdr:from>
    <xdr:to>
      <xdr:col>62</xdr:col>
      <xdr:colOff>303132</xdr:colOff>
      <xdr:row>600</xdr:row>
      <xdr:rowOff>106680</xdr:rowOff>
    </xdr:to>
    <xdr:pic>
      <xdr:nvPicPr>
        <xdr:cNvPr id="205" name="Picture @ BH591 -hidden" descr="Image result for erik erikson's stages of psychosocial development&quot;" hidden="1">
          <a:hlinkClick xmlns:r="http://schemas.openxmlformats.org/officeDocument/2006/relationships" r:id="rId94"/>
          <a:extLst>
            <a:ext uri="{FF2B5EF4-FFF2-40B4-BE49-F238E27FC236}">
              <a16:creationId xmlns:a16="http://schemas.microsoft.com/office/drawing/2014/main" id="{1CB9BA84-6010-4BEC-B22B-02A6F4475D76}"/>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703541" y="147081240"/>
          <a:ext cx="2177651"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30481</xdr:colOff>
      <xdr:row>377</xdr:row>
      <xdr:rowOff>83023</xdr:rowOff>
    </xdr:from>
    <xdr:to>
      <xdr:col>1</xdr:col>
      <xdr:colOff>2503319</xdr:colOff>
      <xdr:row>381</xdr:row>
      <xdr:rowOff>7620</xdr:rowOff>
    </xdr:to>
    <xdr:grpSp>
      <xdr:nvGrpSpPr>
        <xdr:cNvPr id="206" name="psychosocial your needs their needs">
          <a:extLst>
            <a:ext uri="{FF2B5EF4-FFF2-40B4-BE49-F238E27FC236}">
              <a16:creationId xmlns:a16="http://schemas.microsoft.com/office/drawing/2014/main" id="{E8904AA1-8F28-48B5-998A-3AE186918799}"/>
            </a:ext>
          </a:extLst>
        </xdr:cNvPr>
        <xdr:cNvGrpSpPr/>
      </xdr:nvGrpSpPr>
      <xdr:grpSpPr>
        <a:xfrm>
          <a:off x="190501" y="93275623"/>
          <a:ext cx="2472838" cy="2401097"/>
          <a:chOff x="190501" y="93359443"/>
          <a:chExt cx="2472838" cy="2401097"/>
        </a:xfrm>
      </xdr:grpSpPr>
      <xdr:pic>
        <xdr:nvPicPr>
          <xdr:cNvPr id="207" name="psychosocial needs cycle">
            <a:extLst>
              <a:ext uri="{FF2B5EF4-FFF2-40B4-BE49-F238E27FC236}">
                <a16:creationId xmlns:a16="http://schemas.microsoft.com/office/drawing/2014/main" id="{4FEDBD47-6B94-4392-9C9E-2BAD1133A3BF}"/>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90501" y="93359443"/>
            <a:ext cx="2472838" cy="2401097"/>
          </a:xfrm>
          <a:prstGeom prst="rect">
            <a:avLst/>
          </a:prstGeom>
        </xdr:spPr>
      </xdr:pic>
      <xdr:pic>
        <xdr:nvPicPr>
          <xdr:cNvPr id="208" name="your needs - their needs">
            <a:extLst>
              <a:ext uri="{FF2B5EF4-FFF2-40B4-BE49-F238E27FC236}">
                <a16:creationId xmlns:a16="http://schemas.microsoft.com/office/drawing/2014/main" id="{9604CF89-8E06-4308-91BF-09C27FFAA357}"/>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289560" y="93634560"/>
            <a:ext cx="2286000" cy="1600200"/>
          </a:xfrm>
          <a:prstGeom prst="rect">
            <a:avLst/>
          </a:prstGeom>
        </xdr:spPr>
      </xdr:pic>
    </xdr:grpSp>
    <xdr:clientData/>
  </xdr:twoCellAnchor>
  <xdr:twoCellAnchor editAs="oneCell">
    <xdr:from>
      <xdr:col>1</xdr:col>
      <xdr:colOff>289560</xdr:colOff>
      <xdr:row>626</xdr:row>
      <xdr:rowOff>15240</xdr:rowOff>
    </xdr:from>
    <xdr:to>
      <xdr:col>1</xdr:col>
      <xdr:colOff>2667000</xdr:colOff>
      <xdr:row>634</xdr:row>
      <xdr:rowOff>297180</xdr:rowOff>
    </xdr:to>
    <xdr:pic>
      <xdr:nvPicPr>
        <xdr:cNvPr id="209" name="generalizing defunction cycle">
          <a:extLst>
            <a:ext uri="{FF2B5EF4-FFF2-40B4-BE49-F238E27FC236}">
              <a16:creationId xmlns:a16="http://schemas.microsoft.com/office/drawing/2014/main" id="{F6272D90-BA93-423F-9D5C-5F2A0D129693}"/>
            </a:ext>
          </a:extLst>
        </xdr:cNvPr>
        <xdr:cNvPicPr>
          <a:picLocks noChangeAspect="1"/>
        </xdr:cNvPicPr>
      </xdr:nvPicPr>
      <xdr:blipFill>
        <a:blip xmlns:r="http://schemas.openxmlformats.org/officeDocument/2006/relationships" r:embed="rId97"/>
        <a:stretch>
          <a:fillRect/>
        </a:stretch>
      </xdr:blipFill>
      <xdr:spPr>
        <a:xfrm>
          <a:off x="449580" y="155859480"/>
          <a:ext cx="2377440" cy="2377440"/>
        </a:xfrm>
        <a:prstGeom prst="rect">
          <a:avLst/>
        </a:prstGeom>
      </xdr:spPr>
    </xdr:pic>
    <xdr:clientData/>
  </xdr:twoCellAnchor>
  <xdr:twoCellAnchor editAs="oneCell">
    <xdr:from>
      <xdr:col>2</xdr:col>
      <xdr:colOff>134458</xdr:colOff>
      <xdr:row>626</xdr:row>
      <xdr:rowOff>15240</xdr:rowOff>
    </xdr:from>
    <xdr:to>
      <xdr:col>2</xdr:col>
      <xdr:colOff>2511898</xdr:colOff>
      <xdr:row>634</xdr:row>
      <xdr:rowOff>297180</xdr:rowOff>
    </xdr:to>
    <xdr:pic>
      <xdr:nvPicPr>
        <xdr:cNvPr id="210" name="degeneralizing refunction cycle">
          <a:extLst>
            <a:ext uri="{FF2B5EF4-FFF2-40B4-BE49-F238E27FC236}">
              <a16:creationId xmlns:a16="http://schemas.microsoft.com/office/drawing/2014/main" id="{59B9AFCF-14E1-465A-A78A-5FE558A4102B}"/>
            </a:ext>
          </a:extLst>
        </xdr:cNvPr>
        <xdr:cNvPicPr>
          <a:picLocks noChangeAspect="1"/>
        </xdr:cNvPicPr>
      </xdr:nvPicPr>
      <xdr:blipFill>
        <a:blip xmlns:r="http://schemas.openxmlformats.org/officeDocument/2006/relationships" r:embed="rId98"/>
        <a:stretch>
          <a:fillRect/>
        </a:stretch>
      </xdr:blipFill>
      <xdr:spPr>
        <a:xfrm>
          <a:off x="3091018" y="155859480"/>
          <a:ext cx="2377440" cy="2377440"/>
        </a:xfrm>
        <a:prstGeom prst="rect">
          <a:avLst/>
        </a:prstGeom>
      </xdr:spPr>
    </xdr:pic>
    <xdr:clientData/>
  </xdr:twoCellAnchor>
  <xdr:twoCellAnchor>
    <xdr:from>
      <xdr:col>0</xdr:col>
      <xdr:colOff>106680</xdr:colOff>
      <xdr:row>219</xdr:row>
      <xdr:rowOff>243840</xdr:rowOff>
    </xdr:from>
    <xdr:to>
      <xdr:col>3</xdr:col>
      <xdr:colOff>68580</xdr:colOff>
      <xdr:row>222</xdr:row>
      <xdr:rowOff>106680</xdr:rowOff>
    </xdr:to>
    <xdr:sp macro="" textlink="">
      <xdr:nvSpPr>
        <xdr:cNvPr id="211" name="Four focal points of a felt need">
          <a:extLst>
            <a:ext uri="{FF2B5EF4-FFF2-40B4-BE49-F238E27FC236}">
              <a16:creationId xmlns:a16="http://schemas.microsoft.com/office/drawing/2014/main" id="{FC4EC053-AC1A-4A7C-B10C-2B957E78ED3F}"/>
            </a:ext>
          </a:extLst>
        </xdr:cNvPr>
        <xdr:cNvSpPr txBox="1"/>
      </xdr:nvSpPr>
      <xdr:spPr>
        <a:xfrm>
          <a:off x="106680" y="54932580"/>
          <a:ext cx="5715000" cy="1005840"/>
        </a:xfrm>
        <a:prstGeom prst="rect">
          <a:avLst/>
        </a:prstGeom>
        <a:solidFill>
          <a:srgbClr val="DCB4FF"/>
        </a:solidFill>
        <a:ln w="9525" cmpd="sng">
          <a:solidFill>
            <a:srgbClr val="B469FF"/>
          </a:solidFill>
        </a:ln>
        <a:effectLst>
          <a:innerShdw blurRad="50800">
            <a:srgbClr val="640096"/>
          </a:inn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solidFill>
                <a:srgbClr val="640096"/>
              </a:solidFill>
              <a:latin typeface="Tahoma" panose="020B0604030504040204" pitchFamily="34" charset="0"/>
              <a:ea typeface="Tahoma" panose="020B0604030504040204" pitchFamily="34" charset="0"/>
              <a:cs typeface="Tahoma" panose="020B0604030504040204" pitchFamily="34" charset="0"/>
            </a:rPr>
            <a:t>Four</a:t>
          </a:r>
          <a:r>
            <a:rPr lang="en-US" sz="1200" b="1" baseline="0">
              <a:solidFill>
                <a:srgbClr val="640096"/>
              </a:solidFill>
              <a:latin typeface="Tahoma" panose="020B0604030504040204" pitchFamily="34" charset="0"/>
              <a:ea typeface="Tahoma" panose="020B0604030504040204" pitchFamily="34" charset="0"/>
              <a:cs typeface="Tahoma" panose="020B0604030504040204" pitchFamily="34" charset="0"/>
            </a:rPr>
            <a:t> focal points of a felt need</a:t>
          </a:r>
        </a:p>
        <a:p>
          <a:r>
            <a:rPr lang="en-US" sz="1100" b="1" baseline="0">
              <a:solidFill>
                <a:srgbClr val="640096"/>
              </a:solidFill>
            </a:rPr>
            <a:t>prefocal</a:t>
          </a:r>
          <a:r>
            <a:rPr lang="en-US" sz="1100" baseline="0">
              <a:solidFill>
                <a:srgbClr val="640096"/>
              </a:solidFill>
            </a:rPr>
            <a:t> = attention emerging on some felt need but not yet centered on that felt need.</a:t>
          </a:r>
        </a:p>
        <a:p>
          <a:r>
            <a:rPr lang="en-US" sz="1100" b="1" baseline="0">
              <a:solidFill>
                <a:srgbClr val="640096"/>
              </a:solidFill>
            </a:rPr>
            <a:t>focal</a:t>
          </a:r>
          <a:r>
            <a:rPr lang="en-US" sz="1100" baseline="0">
              <a:solidFill>
                <a:srgbClr val="640096"/>
              </a:solidFill>
            </a:rPr>
            <a:t> = full attention on a felt need, prompting energy to deal with it before anything else.</a:t>
          </a:r>
        </a:p>
        <a:p>
          <a:r>
            <a:rPr lang="en-US" sz="1100" b="1" baseline="0">
              <a:solidFill>
                <a:srgbClr val="640096"/>
              </a:solidFill>
            </a:rPr>
            <a:t>defocal</a:t>
          </a:r>
          <a:r>
            <a:rPr lang="en-US" sz="1100" baseline="0">
              <a:solidFill>
                <a:srgbClr val="640096"/>
              </a:solidFill>
            </a:rPr>
            <a:t> = attention fading from some felt need, typically from easing it in some way.</a:t>
          </a:r>
        </a:p>
        <a:p>
          <a:r>
            <a:rPr lang="en-US" sz="1100" b="1" baseline="0">
              <a:solidFill>
                <a:srgbClr val="640096"/>
              </a:solidFill>
            </a:rPr>
            <a:t>nonfocal</a:t>
          </a:r>
          <a:r>
            <a:rPr lang="en-US" sz="1100" baseline="0">
              <a:solidFill>
                <a:srgbClr val="640096"/>
              </a:solidFill>
            </a:rPr>
            <a:t> = attention fully removed from a felt need, left dormant until </a:t>
          </a:r>
          <a:r>
            <a:rPr lang="en-US" sz="1100" i="1" baseline="0">
              <a:solidFill>
                <a:srgbClr val="640096"/>
              </a:solidFill>
            </a:rPr>
            <a:t>prefocal</a:t>
          </a:r>
          <a:r>
            <a:rPr lang="en-US" sz="1100" baseline="0">
              <a:solidFill>
                <a:srgbClr val="640096"/>
              </a:solidFill>
            </a:rPr>
            <a:t> again.</a:t>
          </a:r>
          <a:endParaRPr lang="en-US" sz="1100">
            <a:solidFill>
              <a:srgbClr val="640096"/>
            </a:solidFill>
          </a:endParaRPr>
        </a:p>
      </xdr:txBody>
    </xdr:sp>
    <xdr:clientData/>
  </xdr:twoCellAnchor>
  <xdr:twoCellAnchor editAs="oneCell">
    <xdr:from>
      <xdr:col>6</xdr:col>
      <xdr:colOff>91440</xdr:colOff>
      <xdr:row>33</xdr:row>
      <xdr:rowOff>22860</xdr:rowOff>
    </xdr:from>
    <xdr:to>
      <xdr:col>12</xdr:col>
      <xdr:colOff>601980</xdr:colOff>
      <xdr:row>55</xdr:row>
      <xdr:rowOff>175260</xdr:rowOff>
    </xdr:to>
    <xdr:pic>
      <xdr:nvPicPr>
        <xdr:cNvPr id="212" name="4SeasonsCycle01">
          <a:extLst>
            <a:ext uri="{FF2B5EF4-FFF2-40B4-BE49-F238E27FC236}">
              <a16:creationId xmlns:a16="http://schemas.microsoft.com/office/drawing/2014/main" id="{B375DD3A-6C25-4E00-AFCF-D5D8FB2CA35E}"/>
            </a:ext>
          </a:extLst>
        </xdr:cNvPr>
        <xdr:cNvPicPr>
          <a:picLocks noChangeAspect="1"/>
        </xdr:cNvPicPr>
      </xdr:nvPicPr>
      <xdr:blipFill>
        <a:blip xmlns:r="http://schemas.openxmlformats.org/officeDocument/2006/relationships" r:embed="rId99"/>
        <a:stretch>
          <a:fillRect/>
        </a:stretch>
      </xdr:blipFill>
      <xdr:spPr>
        <a:xfrm>
          <a:off x="6659880" y="8709660"/>
          <a:ext cx="4343400" cy="4343400"/>
        </a:xfrm>
        <a:prstGeom prst="rect">
          <a:avLst/>
        </a:prstGeom>
      </xdr:spPr>
    </xdr:pic>
    <xdr:clientData/>
  </xdr:twoCellAnchor>
  <xdr:twoCellAnchor editAs="oneCell">
    <xdr:from>
      <xdr:col>6</xdr:col>
      <xdr:colOff>114300</xdr:colOff>
      <xdr:row>65</xdr:row>
      <xdr:rowOff>22860</xdr:rowOff>
    </xdr:from>
    <xdr:to>
      <xdr:col>12</xdr:col>
      <xdr:colOff>624840</xdr:colOff>
      <xdr:row>87</xdr:row>
      <xdr:rowOff>175260</xdr:rowOff>
    </xdr:to>
    <xdr:pic>
      <xdr:nvPicPr>
        <xdr:cNvPr id="213" name="4SeasonsCycle02">
          <a:extLst>
            <a:ext uri="{FF2B5EF4-FFF2-40B4-BE49-F238E27FC236}">
              <a16:creationId xmlns:a16="http://schemas.microsoft.com/office/drawing/2014/main" id="{BA87B9F1-99F4-4B5B-B9B5-AC3734CFB0B7}"/>
            </a:ext>
          </a:extLst>
        </xdr:cNvPr>
        <xdr:cNvPicPr>
          <a:picLocks noChangeAspect="1"/>
        </xdr:cNvPicPr>
      </xdr:nvPicPr>
      <xdr:blipFill>
        <a:blip xmlns:r="http://schemas.openxmlformats.org/officeDocument/2006/relationships" r:embed="rId99"/>
        <a:stretch>
          <a:fillRect/>
        </a:stretch>
      </xdr:blipFill>
      <xdr:spPr>
        <a:xfrm>
          <a:off x="6682740" y="16611600"/>
          <a:ext cx="4343400" cy="4343400"/>
        </a:xfrm>
        <a:prstGeom prst="rect">
          <a:avLst/>
        </a:prstGeom>
      </xdr:spPr>
    </xdr:pic>
    <xdr:clientData/>
  </xdr:twoCellAnchor>
  <xdr:twoCellAnchor editAs="oneCell">
    <xdr:from>
      <xdr:col>6</xdr:col>
      <xdr:colOff>91440</xdr:colOff>
      <xdr:row>97</xdr:row>
      <xdr:rowOff>30480</xdr:rowOff>
    </xdr:from>
    <xdr:to>
      <xdr:col>12</xdr:col>
      <xdr:colOff>601980</xdr:colOff>
      <xdr:row>119</xdr:row>
      <xdr:rowOff>182880</xdr:rowOff>
    </xdr:to>
    <xdr:pic>
      <xdr:nvPicPr>
        <xdr:cNvPr id="214" name="4SeasonsCycle03">
          <a:extLst>
            <a:ext uri="{FF2B5EF4-FFF2-40B4-BE49-F238E27FC236}">
              <a16:creationId xmlns:a16="http://schemas.microsoft.com/office/drawing/2014/main" id="{A0E3570D-0BA1-4CF5-B391-388360ACF978}"/>
            </a:ext>
          </a:extLst>
        </xdr:cNvPr>
        <xdr:cNvPicPr>
          <a:picLocks noChangeAspect="1"/>
        </xdr:cNvPicPr>
      </xdr:nvPicPr>
      <xdr:blipFill>
        <a:blip xmlns:r="http://schemas.openxmlformats.org/officeDocument/2006/relationships" r:embed="rId99"/>
        <a:stretch>
          <a:fillRect/>
        </a:stretch>
      </xdr:blipFill>
      <xdr:spPr>
        <a:xfrm>
          <a:off x="6659880" y="24620220"/>
          <a:ext cx="4343400" cy="4343400"/>
        </a:xfrm>
        <a:prstGeom prst="rect">
          <a:avLst/>
        </a:prstGeom>
      </xdr:spPr>
    </xdr:pic>
    <xdr:clientData/>
  </xdr:twoCellAnchor>
  <xdr:twoCellAnchor editAs="oneCell">
    <xdr:from>
      <xdr:col>6</xdr:col>
      <xdr:colOff>91440</xdr:colOff>
      <xdr:row>129</xdr:row>
      <xdr:rowOff>38100</xdr:rowOff>
    </xdr:from>
    <xdr:to>
      <xdr:col>12</xdr:col>
      <xdr:colOff>601980</xdr:colOff>
      <xdr:row>152</xdr:row>
      <xdr:rowOff>0</xdr:rowOff>
    </xdr:to>
    <xdr:pic>
      <xdr:nvPicPr>
        <xdr:cNvPr id="215" name="4SeasonsCycle04">
          <a:extLst>
            <a:ext uri="{FF2B5EF4-FFF2-40B4-BE49-F238E27FC236}">
              <a16:creationId xmlns:a16="http://schemas.microsoft.com/office/drawing/2014/main" id="{23579A0D-1486-4101-AFDA-DFB237E45DA6}"/>
            </a:ext>
          </a:extLst>
        </xdr:cNvPr>
        <xdr:cNvPicPr>
          <a:picLocks noChangeAspect="1"/>
        </xdr:cNvPicPr>
      </xdr:nvPicPr>
      <xdr:blipFill>
        <a:blip xmlns:r="http://schemas.openxmlformats.org/officeDocument/2006/relationships" r:embed="rId99"/>
        <a:stretch>
          <a:fillRect/>
        </a:stretch>
      </xdr:blipFill>
      <xdr:spPr>
        <a:xfrm>
          <a:off x="6659880" y="32628840"/>
          <a:ext cx="4343400" cy="4343400"/>
        </a:xfrm>
        <a:prstGeom prst="rect">
          <a:avLst/>
        </a:prstGeom>
      </xdr:spPr>
    </xdr:pic>
    <xdr:clientData/>
  </xdr:twoCellAnchor>
  <xdr:twoCellAnchor editAs="oneCell">
    <xdr:from>
      <xdr:col>6</xdr:col>
      <xdr:colOff>91440</xdr:colOff>
      <xdr:row>161</xdr:row>
      <xdr:rowOff>30480</xdr:rowOff>
    </xdr:from>
    <xdr:to>
      <xdr:col>12</xdr:col>
      <xdr:colOff>601980</xdr:colOff>
      <xdr:row>183</xdr:row>
      <xdr:rowOff>182880</xdr:rowOff>
    </xdr:to>
    <xdr:pic>
      <xdr:nvPicPr>
        <xdr:cNvPr id="216" name="4SeasonsCycle05">
          <a:extLst>
            <a:ext uri="{FF2B5EF4-FFF2-40B4-BE49-F238E27FC236}">
              <a16:creationId xmlns:a16="http://schemas.microsoft.com/office/drawing/2014/main" id="{5EDD9395-B0C1-4FA2-8BBC-03EAE82BA60F}"/>
            </a:ext>
          </a:extLst>
        </xdr:cNvPr>
        <xdr:cNvPicPr>
          <a:picLocks noChangeAspect="1"/>
        </xdr:cNvPicPr>
      </xdr:nvPicPr>
      <xdr:blipFill>
        <a:blip xmlns:r="http://schemas.openxmlformats.org/officeDocument/2006/relationships" r:embed="rId99"/>
        <a:stretch>
          <a:fillRect/>
        </a:stretch>
      </xdr:blipFill>
      <xdr:spPr>
        <a:xfrm>
          <a:off x="6659880" y="40622220"/>
          <a:ext cx="4343400" cy="4343400"/>
        </a:xfrm>
        <a:prstGeom prst="rect">
          <a:avLst/>
        </a:prstGeom>
      </xdr:spPr>
    </xdr:pic>
    <xdr:clientData/>
  </xdr:twoCellAnchor>
  <xdr:twoCellAnchor editAs="oneCell">
    <xdr:from>
      <xdr:col>6</xdr:col>
      <xdr:colOff>91440</xdr:colOff>
      <xdr:row>193</xdr:row>
      <xdr:rowOff>30480</xdr:rowOff>
    </xdr:from>
    <xdr:to>
      <xdr:col>12</xdr:col>
      <xdr:colOff>601980</xdr:colOff>
      <xdr:row>215</xdr:row>
      <xdr:rowOff>182880</xdr:rowOff>
    </xdr:to>
    <xdr:pic>
      <xdr:nvPicPr>
        <xdr:cNvPr id="217" name="4SeasonsCycle06">
          <a:extLst>
            <a:ext uri="{FF2B5EF4-FFF2-40B4-BE49-F238E27FC236}">
              <a16:creationId xmlns:a16="http://schemas.microsoft.com/office/drawing/2014/main" id="{BC2BA270-E09C-4086-9E2E-691C23529CE8}"/>
            </a:ext>
          </a:extLst>
        </xdr:cNvPr>
        <xdr:cNvPicPr>
          <a:picLocks noChangeAspect="1"/>
        </xdr:cNvPicPr>
      </xdr:nvPicPr>
      <xdr:blipFill>
        <a:blip xmlns:r="http://schemas.openxmlformats.org/officeDocument/2006/relationships" r:embed="rId99"/>
        <a:stretch>
          <a:fillRect/>
        </a:stretch>
      </xdr:blipFill>
      <xdr:spPr>
        <a:xfrm>
          <a:off x="6659880" y="48623220"/>
          <a:ext cx="4343400" cy="4343400"/>
        </a:xfrm>
        <a:prstGeom prst="rect">
          <a:avLst/>
        </a:prstGeom>
      </xdr:spPr>
    </xdr:pic>
    <xdr:clientData/>
  </xdr:twoCellAnchor>
  <xdr:twoCellAnchor editAs="oneCell">
    <xdr:from>
      <xdr:col>6</xdr:col>
      <xdr:colOff>91440</xdr:colOff>
      <xdr:row>225</xdr:row>
      <xdr:rowOff>30480</xdr:rowOff>
    </xdr:from>
    <xdr:to>
      <xdr:col>12</xdr:col>
      <xdr:colOff>601980</xdr:colOff>
      <xdr:row>247</xdr:row>
      <xdr:rowOff>182880</xdr:rowOff>
    </xdr:to>
    <xdr:pic>
      <xdr:nvPicPr>
        <xdr:cNvPr id="218" name="4SeasonsCycle07">
          <a:extLst>
            <a:ext uri="{FF2B5EF4-FFF2-40B4-BE49-F238E27FC236}">
              <a16:creationId xmlns:a16="http://schemas.microsoft.com/office/drawing/2014/main" id="{7D0C00B0-DE6F-422A-A074-21E075CACD9E}"/>
            </a:ext>
          </a:extLst>
        </xdr:cNvPr>
        <xdr:cNvPicPr>
          <a:picLocks noChangeAspect="1"/>
        </xdr:cNvPicPr>
      </xdr:nvPicPr>
      <xdr:blipFill>
        <a:blip xmlns:r="http://schemas.openxmlformats.org/officeDocument/2006/relationships" r:embed="rId99"/>
        <a:stretch>
          <a:fillRect/>
        </a:stretch>
      </xdr:blipFill>
      <xdr:spPr>
        <a:xfrm>
          <a:off x="6659880" y="56624220"/>
          <a:ext cx="4343400" cy="4343400"/>
        </a:xfrm>
        <a:prstGeom prst="rect">
          <a:avLst/>
        </a:prstGeom>
      </xdr:spPr>
    </xdr:pic>
    <xdr:clientData/>
  </xdr:twoCellAnchor>
  <xdr:twoCellAnchor editAs="oneCell">
    <xdr:from>
      <xdr:col>6</xdr:col>
      <xdr:colOff>91440</xdr:colOff>
      <xdr:row>257</xdr:row>
      <xdr:rowOff>30480</xdr:rowOff>
    </xdr:from>
    <xdr:to>
      <xdr:col>12</xdr:col>
      <xdr:colOff>601980</xdr:colOff>
      <xdr:row>279</xdr:row>
      <xdr:rowOff>182880</xdr:rowOff>
    </xdr:to>
    <xdr:pic>
      <xdr:nvPicPr>
        <xdr:cNvPr id="219" name="4SeasonsCycle08">
          <a:extLst>
            <a:ext uri="{FF2B5EF4-FFF2-40B4-BE49-F238E27FC236}">
              <a16:creationId xmlns:a16="http://schemas.microsoft.com/office/drawing/2014/main" id="{0693949E-E09C-4E47-A28B-DE43B8C4DDFF}"/>
            </a:ext>
          </a:extLst>
        </xdr:cNvPr>
        <xdr:cNvPicPr>
          <a:picLocks noChangeAspect="1"/>
        </xdr:cNvPicPr>
      </xdr:nvPicPr>
      <xdr:blipFill>
        <a:blip xmlns:r="http://schemas.openxmlformats.org/officeDocument/2006/relationships" r:embed="rId99"/>
        <a:stretch>
          <a:fillRect/>
        </a:stretch>
      </xdr:blipFill>
      <xdr:spPr>
        <a:xfrm>
          <a:off x="6659880" y="64625220"/>
          <a:ext cx="4343400" cy="4343400"/>
        </a:xfrm>
        <a:prstGeom prst="rect">
          <a:avLst/>
        </a:prstGeom>
      </xdr:spPr>
    </xdr:pic>
    <xdr:clientData/>
  </xdr:twoCellAnchor>
  <xdr:twoCellAnchor editAs="oneCell">
    <xdr:from>
      <xdr:col>6</xdr:col>
      <xdr:colOff>91440</xdr:colOff>
      <xdr:row>289</xdr:row>
      <xdr:rowOff>22860</xdr:rowOff>
    </xdr:from>
    <xdr:to>
      <xdr:col>12</xdr:col>
      <xdr:colOff>601980</xdr:colOff>
      <xdr:row>311</xdr:row>
      <xdr:rowOff>175260</xdr:rowOff>
    </xdr:to>
    <xdr:pic>
      <xdr:nvPicPr>
        <xdr:cNvPr id="220" name="4SeasonsCycle09">
          <a:extLst>
            <a:ext uri="{FF2B5EF4-FFF2-40B4-BE49-F238E27FC236}">
              <a16:creationId xmlns:a16="http://schemas.microsoft.com/office/drawing/2014/main" id="{71AB56E0-D0C4-4B81-8EF6-8E8825CCA232}"/>
            </a:ext>
          </a:extLst>
        </xdr:cNvPr>
        <xdr:cNvPicPr>
          <a:picLocks noChangeAspect="1"/>
        </xdr:cNvPicPr>
      </xdr:nvPicPr>
      <xdr:blipFill>
        <a:blip xmlns:r="http://schemas.openxmlformats.org/officeDocument/2006/relationships" r:embed="rId99"/>
        <a:stretch>
          <a:fillRect/>
        </a:stretch>
      </xdr:blipFill>
      <xdr:spPr>
        <a:xfrm>
          <a:off x="6659880" y="72618600"/>
          <a:ext cx="4343400" cy="4343400"/>
        </a:xfrm>
        <a:prstGeom prst="rect">
          <a:avLst/>
        </a:prstGeom>
      </xdr:spPr>
    </xdr:pic>
    <xdr:clientData/>
  </xdr:twoCellAnchor>
  <xdr:twoCellAnchor editAs="oneCell">
    <xdr:from>
      <xdr:col>6</xdr:col>
      <xdr:colOff>91440</xdr:colOff>
      <xdr:row>321</xdr:row>
      <xdr:rowOff>30480</xdr:rowOff>
    </xdr:from>
    <xdr:to>
      <xdr:col>12</xdr:col>
      <xdr:colOff>601980</xdr:colOff>
      <xdr:row>343</xdr:row>
      <xdr:rowOff>182880</xdr:rowOff>
    </xdr:to>
    <xdr:pic>
      <xdr:nvPicPr>
        <xdr:cNvPr id="221" name="4SeasonsCycle10">
          <a:extLst>
            <a:ext uri="{FF2B5EF4-FFF2-40B4-BE49-F238E27FC236}">
              <a16:creationId xmlns:a16="http://schemas.microsoft.com/office/drawing/2014/main" id="{25F70567-E67F-4619-885F-71F7052D64AE}"/>
            </a:ext>
          </a:extLst>
        </xdr:cNvPr>
        <xdr:cNvPicPr>
          <a:picLocks noChangeAspect="1"/>
        </xdr:cNvPicPr>
      </xdr:nvPicPr>
      <xdr:blipFill>
        <a:blip xmlns:r="http://schemas.openxmlformats.org/officeDocument/2006/relationships" r:embed="rId99"/>
        <a:stretch>
          <a:fillRect/>
        </a:stretch>
      </xdr:blipFill>
      <xdr:spPr>
        <a:xfrm>
          <a:off x="6659880" y="80627220"/>
          <a:ext cx="4343400" cy="4343400"/>
        </a:xfrm>
        <a:prstGeom prst="rect">
          <a:avLst/>
        </a:prstGeom>
      </xdr:spPr>
    </xdr:pic>
    <xdr:clientData/>
  </xdr:twoCellAnchor>
  <xdr:twoCellAnchor editAs="oneCell">
    <xdr:from>
      <xdr:col>6</xdr:col>
      <xdr:colOff>91440</xdr:colOff>
      <xdr:row>353</xdr:row>
      <xdr:rowOff>30480</xdr:rowOff>
    </xdr:from>
    <xdr:to>
      <xdr:col>12</xdr:col>
      <xdr:colOff>601980</xdr:colOff>
      <xdr:row>375</xdr:row>
      <xdr:rowOff>182880</xdr:rowOff>
    </xdr:to>
    <xdr:pic>
      <xdr:nvPicPr>
        <xdr:cNvPr id="222" name="4SeasonsCycle11">
          <a:extLst>
            <a:ext uri="{FF2B5EF4-FFF2-40B4-BE49-F238E27FC236}">
              <a16:creationId xmlns:a16="http://schemas.microsoft.com/office/drawing/2014/main" id="{741215A8-C9E5-4027-B435-FC940B1F6257}"/>
            </a:ext>
          </a:extLst>
        </xdr:cNvPr>
        <xdr:cNvPicPr>
          <a:picLocks noChangeAspect="1"/>
        </xdr:cNvPicPr>
      </xdr:nvPicPr>
      <xdr:blipFill>
        <a:blip xmlns:r="http://schemas.openxmlformats.org/officeDocument/2006/relationships" r:embed="rId99"/>
        <a:stretch>
          <a:fillRect/>
        </a:stretch>
      </xdr:blipFill>
      <xdr:spPr>
        <a:xfrm>
          <a:off x="6659880" y="88628220"/>
          <a:ext cx="4343400" cy="4343400"/>
        </a:xfrm>
        <a:prstGeom prst="rect">
          <a:avLst/>
        </a:prstGeom>
      </xdr:spPr>
    </xdr:pic>
    <xdr:clientData/>
  </xdr:twoCellAnchor>
  <xdr:twoCellAnchor editAs="oneCell">
    <xdr:from>
      <xdr:col>6</xdr:col>
      <xdr:colOff>91440</xdr:colOff>
      <xdr:row>385</xdr:row>
      <xdr:rowOff>30480</xdr:rowOff>
    </xdr:from>
    <xdr:to>
      <xdr:col>12</xdr:col>
      <xdr:colOff>601980</xdr:colOff>
      <xdr:row>407</xdr:row>
      <xdr:rowOff>182880</xdr:rowOff>
    </xdr:to>
    <xdr:pic>
      <xdr:nvPicPr>
        <xdr:cNvPr id="223" name="4SeasonsCycle12">
          <a:extLst>
            <a:ext uri="{FF2B5EF4-FFF2-40B4-BE49-F238E27FC236}">
              <a16:creationId xmlns:a16="http://schemas.microsoft.com/office/drawing/2014/main" id="{EF7BB9C0-34BD-4F35-B986-1650A3474FB4}"/>
            </a:ext>
          </a:extLst>
        </xdr:cNvPr>
        <xdr:cNvPicPr>
          <a:picLocks noChangeAspect="1"/>
        </xdr:cNvPicPr>
      </xdr:nvPicPr>
      <xdr:blipFill>
        <a:blip xmlns:r="http://schemas.openxmlformats.org/officeDocument/2006/relationships" r:embed="rId99"/>
        <a:stretch>
          <a:fillRect/>
        </a:stretch>
      </xdr:blipFill>
      <xdr:spPr>
        <a:xfrm>
          <a:off x="6659880" y="96629220"/>
          <a:ext cx="4343400" cy="4343400"/>
        </a:xfrm>
        <a:prstGeom prst="rect">
          <a:avLst/>
        </a:prstGeom>
      </xdr:spPr>
    </xdr:pic>
    <xdr:clientData/>
  </xdr:twoCellAnchor>
  <xdr:twoCellAnchor editAs="oneCell">
    <xdr:from>
      <xdr:col>6</xdr:col>
      <xdr:colOff>91440</xdr:colOff>
      <xdr:row>417</xdr:row>
      <xdr:rowOff>22860</xdr:rowOff>
    </xdr:from>
    <xdr:to>
      <xdr:col>12</xdr:col>
      <xdr:colOff>601980</xdr:colOff>
      <xdr:row>439</xdr:row>
      <xdr:rowOff>175260</xdr:rowOff>
    </xdr:to>
    <xdr:pic>
      <xdr:nvPicPr>
        <xdr:cNvPr id="224" name="4SeasonsCycle13">
          <a:extLst>
            <a:ext uri="{FF2B5EF4-FFF2-40B4-BE49-F238E27FC236}">
              <a16:creationId xmlns:a16="http://schemas.microsoft.com/office/drawing/2014/main" id="{332FF121-3614-4658-BB12-0D6FF2874ABF}"/>
            </a:ext>
          </a:extLst>
        </xdr:cNvPr>
        <xdr:cNvPicPr>
          <a:picLocks noChangeAspect="1"/>
        </xdr:cNvPicPr>
      </xdr:nvPicPr>
      <xdr:blipFill>
        <a:blip xmlns:r="http://schemas.openxmlformats.org/officeDocument/2006/relationships" r:embed="rId99"/>
        <a:stretch>
          <a:fillRect/>
        </a:stretch>
      </xdr:blipFill>
      <xdr:spPr>
        <a:xfrm>
          <a:off x="6659880" y="104622600"/>
          <a:ext cx="4343400" cy="4343400"/>
        </a:xfrm>
        <a:prstGeom prst="rect">
          <a:avLst/>
        </a:prstGeom>
      </xdr:spPr>
    </xdr:pic>
    <xdr:clientData/>
  </xdr:twoCellAnchor>
  <xdr:twoCellAnchor editAs="oneCell">
    <xdr:from>
      <xdr:col>6</xdr:col>
      <xdr:colOff>91440</xdr:colOff>
      <xdr:row>449</xdr:row>
      <xdr:rowOff>30480</xdr:rowOff>
    </xdr:from>
    <xdr:to>
      <xdr:col>12</xdr:col>
      <xdr:colOff>601980</xdr:colOff>
      <xdr:row>471</xdr:row>
      <xdr:rowOff>182880</xdr:rowOff>
    </xdr:to>
    <xdr:pic>
      <xdr:nvPicPr>
        <xdr:cNvPr id="225" name="4SeasonsCycle14">
          <a:extLst>
            <a:ext uri="{FF2B5EF4-FFF2-40B4-BE49-F238E27FC236}">
              <a16:creationId xmlns:a16="http://schemas.microsoft.com/office/drawing/2014/main" id="{44525203-9119-4B79-8EB6-322FB705EC2A}"/>
            </a:ext>
          </a:extLst>
        </xdr:cNvPr>
        <xdr:cNvPicPr>
          <a:picLocks noChangeAspect="1"/>
        </xdr:cNvPicPr>
      </xdr:nvPicPr>
      <xdr:blipFill>
        <a:blip xmlns:r="http://schemas.openxmlformats.org/officeDocument/2006/relationships" r:embed="rId99"/>
        <a:stretch>
          <a:fillRect/>
        </a:stretch>
      </xdr:blipFill>
      <xdr:spPr>
        <a:xfrm>
          <a:off x="6659880" y="112631220"/>
          <a:ext cx="4343400" cy="4343400"/>
        </a:xfrm>
        <a:prstGeom prst="rect">
          <a:avLst/>
        </a:prstGeom>
      </xdr:spPr>
    </xdr:pic>
    <xdr:clientData/>
  </xdr:twoCellAnchor>
  <xdr:twoCellAnchor editAs="oneCell">
    <xdr:from>
      <xdr:col>6</xdr:col>
      <xdr:colOff>91440</xdr:colOff>
      <xdr:row>481</xdr:row>
      <xdr:rowOff>30480</xdr:rowOff>
    </xdr:from>
    <xdr:to>
      <xdr:col>12</xdr:col>
      <xdr:colOff>601980</xdr:colOff>
      <xdr:row>503</xdr:row>
      <xdr:rowOff>182880</xdr:rowOff>
    </xdr:to>
    <xdr:pic>
      <xdr:nvPicPr>
        <xdr:cNvPr id="226" name="4SeasonsCycle15">
          <a:extLst>
            <a:ext uri="{FF2B5EF4-FFF2-40B4-BE49-F238E27FC236}">
              <a16:creationId xmlns:a16="http://schemas.microsoft.com/office/drawing/2014/main" id="{44C10A97-E4A3-4B94-B08E-A6340FF6BCE7}"/>
            </a:ext>
          </a:extLst>
        </xdr:cNvPr>
        <xdr:cNvPicPr>
          <a:picLocks noChangeAspect="1"/>
        </xdr:cNvPicPr>
      </xdr:nvPicPr>
      <xdr:blipFill>
        <a:blip xmlns:r="http://schemas.openxmlformats.org/officeDocument/2006/relationships" r:embed="rId99"/>
        <a:stretch>
          <a:fillRect/>
        </a:stretch>
      </xdr:blipFill>
      <xdr:spPr>
        <a:xfrm>
          <a:off x="6659880" y="120632220"/>
          <a:ext cx="4343400" cy="4343400"/>
        </a:xfrm>
        <a:prstGeom prst="rect">
          <a:avLst/>
        </a:prstGeom>
      </xdr:spPr>
    </xdr:pic>
    <xdr:clientData/>
  </xdr:twoCellAnchor>
  <xdr:twoCellAnchor editAs="oneCell">
    <xdr:from>
      <xdr:col>6</xdr:col>
      <xdr:colOff>91440</xdr:colOff>
      <xdr:row>513</xdr:row>
      <xdr:rowOff>30480</xdr:rowOff>
    </xdr:from>
    <xdr:to>
      <xdr:col>12</xdr:col>
      <xdr:colOff>601980</xdr:colOff>
      <xdr:row>535</xdr:row>
      <xdr:rowOff>182880</xdr:rowOff>
    </xdr:to>
    <xdr:pic>
      <xdr:nvPicPr>
        <xdr:cNvPr id="227" name="4SeasonsCycle16">
          <a:extLst>
            <a:ext uri="{FF2B5EF4-FFF2-40B4-BE49-F238E27FC236}">
              <a16:creationId xmlns:a16="http://schemas.microsoft.com/office/drawing/2014/main" id="{93C95BCE-B3F7-47FE-8B1B-646134869D2B}"/>
            </a:ext>
          </a:extLst>
        </xdr:cNvPr>
        <xdr:cNvPicPr>
          <a:picLocks noChangeAspect="1"/>
        </xdr:cNvPicPr>
      </xdr:nvPicPr>
      <xdr:blipFill>
        <a:blip xmlns:r="http://schemas.openxmlformats.org/officeDocument/2006/relationships" r:embed="rId99"/>
        <a:stretch>
          <a:fillRect/>
        </a:stretch>
      </xdr:blipFill>
      <xdr:spPr>
        <a:xfrm>
          <a:off x="6659880" y="128633220"/>
          <a:ext cx="4343400" cy="4343400"/>
        </a:xfrm>
        <a:prstGeom prst="rect">
          <a:avLst/>
        </a:prstGeom>
      </xdr:spPr>
    </xdr:pic>
    <xdr:clientData/>
  </xdr:twoCellAnchor>
  <xdr:twoCellAnchor editAs="oneCell">
    <xdr:from>
      <xdr:col>6</xdr:col>
      <xdr:colOff>91440</xdr:colOff>
      <xdr:row>545</xdr:row>
      <xdr:rowOff>30480</xdr:rowOff>
    </xdr:from>
    <xdr:to>
      <xdr:col>12</xdr:col>
      <xdr:colOff>601980</xdr:colOff>
      <xdr:row>567</xdr:row>
      <xdr:rowOff>182880</xdr:rowOff>
    </xdr:to>
    <xdr:pic>
      <xdr:nvPicPr>
        <xdr:cNvPr id="228" name="4SeasonsCycle17">
          <a:extLst>
            <a:ext uri="{FF2B5EF4-FFF2-40B4-BE49-F238E27FC236}">
              <a16:creationId xmlns:a16="http://schemas.microsoft.com/office/drawing/2014/main" id="{F83F93A7-0BD2-495D-B01A-7BCB3C4FD306}"/>
            </a:ext>
          </a:extLst>
        </xdr:cNvPr>
        <xdr:cNvPicPr>
          <a:picLocks noChangeAspect="1"/>
        </xdr:cNvPicPr>
      </xdr:nvPicPr>
      <xdr:blipFill>
        <a:blip xmlns:r="http://schemas.openxmlformats.org/officeDocument/2006/relationships" r:embed="rId99"/>
        <a:stretch>
          <a:fillRect/>
        </a:stretch>
      </xdr:blipFill>
      <xdr:spPr>
        <a:xfrm>
          <a:off x="6659880" y="136634220"/>
          <a:ext cx="4343400" cy="4343400"/>
        </a:xfrm>
        <a:prstGeom prst="rect">
          <a:avLst/>
        </a:prstGeom>
      </xdr:spPr>
    </xdr:pic>
    <xdr:clientData/>
  </xdr:twoCellAnchor>
  <xdr:twoCellAnchor editAs="oneCell">
    <xdr:from>
      <xdr:col>6</xdr:col>
      <xdr:colOff>91440</xdr:colOff>
      <xdr:row>577</xdr:row>
      <xdr:rowOff>22860</xdr:rowOff>
    </xdr:from>
    <xdr:to>
      <xdr:col>12</xdr:col>
      <xdr:colOff>601980</xdr:colOff>
      <xdr:row>599</xdr:row>
      <xdr:rowOff>175260</xdr:rowOff>
    </xdr:to>
    <xdr:pic>
      <xdr:nvPicPr>
        <xdr:cNvPr id="229" name="4SeasonsCycle18">
          <a:extLst>
            <a:ext uri="{FF2B5EF4-FFF2-40B4-BE49-F238E27FC236}">
              <a16:creationId xmlns:a16="http://schemas.microsoft.com/office/drawing/2014/main" id="{0EA9BA40-F254-4A6A-8E18-AEE6FCECA853}"/>
            </a:ext>
          </a:extLst>
        </xdr:cNvPr>
        <xdr:cNvPicPr>
          <a:picLocks noChangeAspect="1"/>
        </xdr:cNvPicPr>
      </xdr:nvPicPr>
      <xdr:blipFill>
        <a:blip xmlns:r="http://schemas.openxmlformats.org/officeDocument/2006/relationships" r:embed="rId99"/>
        <a:stretch>
          <a:fillRect/>
        </a:stretch>
      </xdr:blipFill>
      <xdr:spPr>
        <a:xfrm>
          <a:off x="6659880" y="144627600"/>
          <a:ext cx="4343400" cy="4343400"/>
        </a:xfrm>
        <a:prstGeom prst="rect">
          <a:avLst/>
        </a:prstGeom>
      </xdr:spPr>
    </xdr:pic>
    <xdr:clientData/>
  </xdr:twoCellAnchor>
  <xdr:twoCellAnchor editAs="oneCell">
    <xdr:from>
      <xdr:col>6</xdr:col>
      <xdr:colOff>91440</xdr:colOff>
      <xdr:row>609</xdr:row>
      <xdr:rowOff>22860</xdr:rowOff>
    </xdr:from>
    <xdr:to>
      <xdr:col>12</xdr:col>
      <xdr:colOff>601980</xdr:colOff>
      <xdr:row>631</xdr:row>
      <xdr:rowOff>175260</xdr:rowOff>
    </xdr:to>
    <xdr:pic>
      <xdr:nvPicPr>
        <xdr:cNvPr id="230" name="4SeasonsCycle19">
          <a:extLst>
            <a:ext uri="{FF2B5EF4-FFF2-40B4-BE49-F238E27FC236}">
              <a16:creationId xmlns:a16="http://schemas.microsoft.com/office/drawing/2014/main" id="{09A161D4-5B13-4135-AD86-9771DDD08E00}"/>
            </a:ext>
          </a:extLst>
        </xdr:cNvPr>
        <xdr:cNvPicPr>
          <a:picLocks noChangeAspect="1"/>
        </xdr:cNvPicPr>
      </xdr:nvPicPr>
      <xdr:blipFill>
        <a:blip xmlns:r="http://schemas.openxmlformats.org/officeDocument/2006/relationships" r:embed="rId99"/>
        <a:stretch>
          <a:fillRect/>
        </a:stretch>
      </xdr:blipFill>
      <xdr:spPr>
        <a:xfrm>
          <a:off x="6659880" y="152628600"/>
          <a:ext cx="4343400" cy="4343400"/>
        </a:xfrm>
        <a:prstGeom prst="rect">
          <a:avLst/>
        </a:prstGeom>
      </xdr:spPr>
    </xdr:pic>
    <xdr:clientData/>
  </xdr:twoCellAnchor>
  <xdr:twoCellAnchor editAs="oneCell">
    <xdr:from>
      <xdr:col>6</xdr:col>
      <xdr:colOff>91440</xdr:colOff>
      <xdr:row>641</xdr:row>
      <xdr:rowOff>30480</xdr:rowOff>
    </xdr:from>
    <xdr:to>
      <xdr:col>12</xdr:col>
      <xdr:colOff>601980</xdr:colOff>
      <xdr:row>663</xdr:row>
      <xdr:rowOff>182880</xdr:rowOff>
    </xdr:to>
    <xdr:pic>
      <xdr:nvPicPr>
        <xdr:cNvPr id="231" name="4SeasonsCycle20">
          <a:extLst>
            <a:ext uri="{FF2B5EF4-FFF2-40B4-BE49-F238E27FC236}">
              <a16:creationId xmlns:a16="http://schemas.microsoft.com/office/drawing/2014/main" id="{2CE8C948-3790-4B3F-8C63-221DE14E8B58}"/>
            </a:ext>
          </a:extLst>
        </xdr:cNvPr>
        <xdr:cNvPicPr>
          <a:picLocks noChangeAspect="1"/>
        </xdr:cNvPicPr>
      </xdr:nvPicPr>
      <xdr:blipFill>
        <a:blip xmlns:r="http://schemas.openxmlformats.org/officeDocument/2006/relationships" r:embed="rId99"/>
        <a:stretch>
          <a:fillRect/>
        </a:stretch>
      </xdr:blipFill>
      <xdr:spPr>
        <a:xfrm>
          <a:off x="6659880" y="160637220"/>
          <a:ext cx="4343400" cy="4343400"/>
        </a:xfrm>
        <a:prstGeom prst="rect">
          <a:avLst/>
        </a:prstGeom>
      </xdr:spPr>
    </xdr:pic>
    <xdr:clientData/>
  </xdr:twoCellAnchor>
  <xdr:twoCellAnchor editAs="oneCell">
    <xdr:from>
      <xdr:col>2</xdr:col>
      <xdr:colOff>76200</xdr:colOff>
      <xdr:row>667</xdr:row>
      <xdr:rowOff>201518</xdr:rowOff>
    </xdr:from>
    <xdr:to>
      <xdr:col>2</xdr:col>
      <xdr:colOff>533400</xdr:colOff>
      <xdr:row>667</xdr:row>
      <xdr:rowOff>679817</xdr:rowOff>
    </xdr:to>
    <xdr:pic>
      <xdr:nvPicPr>
        <xdr:cNvPr id="232" name="Facebook icon (green, lavendar)">
          <a:hlinkClick xmlns:r="http://schemas.openxmlformats.org/officeDocument/2006/relationships" r:id="rId100" tooltip="Go to our Facebook page"/>
          <a:extLst>
            <a:ext uri="{FF2B5EF4-FFF2-40B4-BE49-F238E27FC236}">
              <a16:creationId xmlns:a16="http://schemas.microsoft.com/office/drawing/2014/main" id="{BB0C65CC-E312-4421-B8D5-15418270E364}"/>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3032760" y="166904258"/>
          <a:ext cx="457200" cy="478299"/>
        </a:xfrm>
        <a:prstGeom prst="rect">
          <a:avLst/>
        </a:prstGeom>
        <a:noFill/>
        <a:effectLst>
          <a:outerShdw blurRad="50800" dist="38100" dir="2700000" algn="tl" rotWithShape="0">
            <a:prstClr val="black">
              <a:alpha val="40000"/>
            </a:prstClr>
          </a:outerShdw>
        </a:effectLst>
      </xdr:spPr>
    </xdr:pic>
    <xdr:clientData/>
  </xdr:twoCellAnchor>
  <xdr:twoCellAnchor>
    <xdr:from>
      <xdr:col>2</xdr:col>
      <xdr:colOff>541020</xdr:colOff>
      <xdr:row>667</xdr:row>
      <xdr:rowOff>228600</xdr:rowOff>
    </xdr:from>
    <xdr:to>
      <xdr:col>4</xdr:col>
      <xdr:colOff>7620</xdr:colOff>
      <xdr:row>667</xdr:row>
      <xdr:rowOff>670560</xdr:rowOff>
    </xdr:to>
    <xdr:sp macro="" textlink="">
      <xdr:nvSpPr>
        <xdr:cNvPr id="233" name="VR FB page">
          <a:extLst>
            <a:ext uri="{FF2B5EF4-FFF2-40B4-BE49-F238E27FC236}">
              <a16:creationId xmlns:a16="http://schemas.microsoft.com/office/drawing/2014/main" id="{C5EE8113-0E27-4106-89A3-964493AFD364}"/>
            </a:ext>
          </a:extLst>
        </xdr:cNvPr>
        <xdr:cNvSpPr txBox="1"/>
      </xdr:nvSpPr>
      <xdr:spPr>
        <a:xfrm>
          <a:off x="3497580" y="166931340"/>
          <a:ext cx="2423160" cy="441960"/>
        </a:xfrm>
        <a:prstGeom prst="rect">
          <a:avLst/>
        </a:prstGeom>
        <a:solidFill>
          <a:srgbClr val="640096"/>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chemeClr val="bg1"/>
              </a:solidFill>
              <a:effectLst>
                <a:innerShdw blurRad="63500" dist="50800" dir="2700000">
                  <a:prstClr val="black">
                    <a:alpha val="50000"/>
                  </a:prstClr>
                </a:innerShdw>
              </a:effectLst>
            </a:rPr>
            <a:t>Start or join a conversation</a:t>
          </a:r>
          <a:r>
            <a:rPr lang="en-US" sz="1100" b="1" baseline="0">
              <a:solidFill>
                <a:schemeClr val="bg1"/>
              </a:solidFill>
              <a:effectLst>
                <a:innerShdw blurRad="63500" dist="50800" dir="2700000">
                  <a:prstClr val="black">
                    <a:alpha val="50000"/>
                  </a:prstClr>
                </a:innerShdw>
              </a:effectLst>
            </a:rPr>
            <a:t> about this at our Value Relating Facebook page.</a:t>
          </a:r>
          <a:endParaRPr lang="en-US" sz="1100" b="1">
            <a:solidFill>
              <a:schemeClr val="bg1"/>
            </a:solidFill>
            <a:effectLst>
              <a:innerShdw blurRad="63500" dist="50800" dir="2700000">
                <a:prstClr val="black">
                  <a:alpha val="50000"/>
                </a:prstClr>
              </a:innerShdw>
            </a:effectLst>
          </a:endParaRPr>
        </a:p>
      </xdr:txBody>
    </xdr:sp>
    <xdr:clientData/>
  </xdr:twoCellAnchor>
  <xdr:twoCellAnchor>
    <xdr:from>
      <xdr:col>1</xdr:col>
      <xdr:colOff>30480</xdr:colOff>
      <xdr:row>758</xdr:row>
      <xdr:rowOff>7620</xdr:rowOff>
    </xdr:from>
    <xdr:to>
      <xdr:col>1</xdr:col>
      <xdr:colOff>2773680</xdr:colOff>
      <xdr:row>782</xdr:row>
      <xdr:rowOff>99060</xdr:rowOff>
    </xdr:to>
    <xdr:grpSp>
      <xdr:nvGrpSpPr>
        <xdr:cNvPr id="234" name="STTP option 01">
          <a:extLst>
            <a:ext uri="{FF2B5EF4-FFF2-40B4-BE49-F238E27FC236}">
              <a16:creationId xmlns:a16="http://schemas.microsoft.com/office/drawing/2014/main" id="{C208CC19-DBD9-48CD-BF61-0DF8C043CBA9}"/>
            </a:ext>
          </a:extLst>
        </xdr:cNvPr>
        <xdr:cNvGrpSpPr/>
      </xdr:nvGrpSpPr>
      <xdr:grpSpPr>
        <a:xfrm>
          <a:off x="190500" y="176143920"/>
          <a:ext cx="2743200" cy="4480560"/>
          <a:chOff x="190500" y="182994300"/>
          <a:chExt cx="2743200" cy="4114800"/>
        </a:xfrm>
      </xdr:grpSpPr>
      <xdr:sp macro="" textlink="">
        <xdr:nvSpPr>
          <xdr:cNvPr id="235" name="Rectangle: Rounded Corners 234">
            <a:extLst>
              <a:ext uri="{FF2B5EF4-FFF2-40B4-BE49-F238E27FC236}">
                <a16:creationId xmlns:a16="http://schemas.microsoft.com/office/drawing/2014/main" id="{950ED5F3-1FE2-4AC5-B64F-35D8AA10EDAC}"/>
              </a:ext>
            </a:extLst>
          </xdr:cNvPr>
          <xdr:cNvSpPr/>
        </xdr:nvSpPr>
        <xdr:spPr>
          <a:xfrm>
            <a:off x="190500" y="182994300"/>
            <a:ext cx="2743200" cy="4114800"/>
          </a:xfrm>
          <a:prstGeom prst="roundRect">
            <a:avLst>
              <a:gd name="adj" fmla="val 2848"/>
            </a:avLst>
          </a:prstGeom>
          <a:gradFill flip="none" rotWithShape="1">
            <a:gsLst>
              <a:gs pos="0">
                <a:srgbClr val="B469FF">
                  <a:tint val="66000"/>
                  <a:satMod val="160000"/>
                </a:srgbClr>
              </a:gs>
              <a:gs pos="50000">
                <a:srgbClr val="B469FF">
                  <a:tint val="44500"/>
                  <a:satMod val="160000"/>
                </a:srgbClr>
              </a:gs>
              <a:gs pos="100000">
                <a:srgbClr val="B469FF">
                  <a:tint val="23500"/>
                  <a:satMod val="160000"/>
                </a:srgbClr>
              </a:gs>
            </a:gsLst>
            <a:lin ang="16200000" scaled="1"/>
            <a:tileRect/>
          </a:gradFill>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endParaRPr lang="en-US" sz="1100"/>
          </a:p>
        </xdr:txBody>
      </xdr:sp>
      <xdr:sp macro="" textlink="">
        <xdr:nvSpPr>
          <xdr:cNvPr id="236" name="Oval 235">
            <a:extLst>
              <a:ext uri="{FF2B5EF4-FFF2-40B4-BE49-F238E27FC236}">
                <a16:creationId xmlns:a16="http://schemas.microsoft.com/office/drawing/2014/main" id="{07879A58-DC48-4ED4-AEBB-3009C8427F06}"/>
              </a:ext>
            </a:extLst>
          </xdr:cNvPr>
          <xdr:cNvSpPr/>
        </xdr:nvSpPr>
        <xdr:spPr>
          <a:xfrm>
            <a:off x="487680" y="183154320"/>
            <a:ext cx="2156460" cy="2156460"/>
          </a:xfrm>
          <a:prstGeom prst="ellipse">
            <a:avLst/>
          </a:prstGeom>
          <a:gradFill flip="none" rotWithShape="1">
            <a:gsLst>
              <a:gs pos="0">
                <a:srgbClr val="FF8585"/>
              </a:gs>
              <a:gs pos="48000">
                <a:srgbClr val="FF8585"/>
              </a:gs>
              <a:gs pos="52000">
                <a:schemeClr val="accent1">
                  <a:lumMod val="45000"/>
                  <a:lumOff val="55000"/>
                </a:schemeClr>
              </a:gs>
              <a:gs pos="100000">
                <a:schemeClr val="accent1">
                  <a:lumMod val="30000"/>
                  <a:lumOff val="70000"/>
                </a:schemeClr>
              </a:gs>
            </a:gsLst>
            <a:lin ang="10800000" scaled="1"/>
            <a:tileRect/>
          </a:gradFill>
          <a:ln>
            <a:solidFill>
              <a:srgbClr val="009141"/>
            </a:solidFill>
          </a:ln>
          <a:effectLst>
            <a:outerShdw blurRad="50800" dist="38100" dir="5400000" algn="t" rotWithShape="0">
              <a:prstClr val="black">
                <a:alpha val="40000"/>
              </a:prstClr>
            </a:outerShdw>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lIns="0" rIns="0" rtlCol="0" anchor="ctr"/>
          <a:lstStyle/>
          <a:p>
            <a:pPr algn="ctr"/>
            <a:r>
              <a:rPr lang="en-US" sz="2400" b="1">
                <a:ln>
                  <a:solidFill>
                    <a:schemeClr val="bg1"/>
                  </a:solidFill>
                </a:ln>
                <a:solidFill>
                  <a:srgbClr val="C84BF0"/>
                </a:solidFill>
                <a:effectLst/>
                <a:latin typeface="Tahoma" panose="020B0604030504040204" pitchFamily="34" charset="0"/>
                <a:ea typeface="Tahoma" panose="020B0604030504040204" pitchFamily="34" charset="0"/>
                <a:cs typeface="Tahoma" panose="020B0604030504040204" pitchFamily="34" charset="0"/>
              </a:rPr>
              <a:t>STTP HP</a:t>
            </a:r>
          </a:p>
        </xdr:txBody>
      </xdr:sp>
      <xdr:sp macro="" textlink="">
        <xdr:nvSpPr>
          <xdr:cNvPr id="237" name="Rectangle: Beveled 236">
            <a:extLst>
              <a:ext uri="{FF2B5EF4-FFF2-40B4-BE49-F238E27FC236}">
                <a16:creationId xmlns:a16="http://schemas.microsoft.com/office/drawing/2014/main" id="{6415F793-BAFF-4C9C-A0BF-9195B383485B}"/>
              </a:ext>
            </a:extLst>
          </xdr:cNvPr>
          <xdr:cNvSpPr/>
        </xdr:nvSpPr>
        <xdr:spPr>
          <a:xfrm>
            <a:off x="358140" y="186659520"/>
            <a:ext cx="2430780" cy="365760"/>
          </a:xfrm>
          <a:prstGeom prst="bevel">
            <a:avLst/>
          </a:prstGeom>
          <a:solidFill>
            <a:srgbClr val="B469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latin typeface="Tahoma" panose="020B0604030504040204" pitchFamily="34" charset="0"/>
                <a:ea typeface="Tahoma" panose="020B0604030504040204" pitchFamily="34" charset="0"/>
                <a:cs typeface="Tahoma" panose="020B0604030504040204" pitchFamily="34" charset="0"/>
              </a:rPr>
              <a:t>TAKE ME</a:t>
            </a:r>
            <a:r>
              <a:rPr lang="en-US" sz="1400" b="1" baseline="0">
                <a:latin typeface="Tahoma" panose="020B0604030504040204" pitchFamily="34" charset="0"/>
                <a:ea typeface="Tahoma" panose="020B0604030504040204" pitchFamily="34" charset="0"/>
                <a:cs typeface="Tahoma" panose="020B0604030504040204" pitchFamily="34" charset="0"/>
              </a:rPr>
              <a:t> THERE</a:t>
            </a:r>
            <a:endParaRPr lang="en-US" sz="1400" b="1">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2</xdr:col>
      <xdr:colOff>68580</xdr:colOff>
      <xdr:row>758</xdr:row>
      <xdr:rowOff>7620</xdr:rowOff>
    </xdr:from>
    <xdr:to>
      <xdr:col>3</xdr:col>
      <xdr:colOff>15240</xdr:colOff>
      <xdr:row>782</xdr:row>
      <xdr:rowOff>99060</xdr:rowOff>
    </xdr:to>
    <xdr:grpSp>
      <xdr:nvGrpSpPr>
        <xdr:cNvPr id="238" name="STTP option 02">
          <a:extLst>
            <a:ext uri="{FF2B5EF4-FFF2-40B4-BE49-F238E27FC236}">
              <a16:creationId xmlns:a16="http://schemas.microsoft.com/office/drawing/2014/main" id="{2FAA053D-2B86-405D-B988-EF1E646885F1}"/>
            </a:ext>
          </a:extLst>
        </xdr:cNvPr>
        <xdr:cNvGrpSpPr/>
      </xdr:nvGrpSpPr>
      <xdr:grpSpPr>
        <a:xfrm>
          <a:off x="3025140" y="176143920"/>
          <a:ext cx="2743200" cy="4480560"/>
          <a:chOff x="190500" y="182994300"/>
          <a:chExt cx="2743200" cy="4114800"/>
        </a:xfrm>
      </xdr:grpSpPr>
      <xdr:sp macro="" textlink="">
        <xdr:nvSpPr>
          <xdr:cNvPr id="239" name="Rectangle: Rounded Corners 238">
            <a:extLst>
              <a:ext uri="{FF2B5EF4-FFF2-40B4-BE49-F238E27FC236}">
                <a16:creationId xmlns:a16="http://schemas.microsoft.com/office/drawing/2014/main" id="{0DE4B003-9B4F-408A-88A7-19F709C657D7}"/>
              </a:ext>
            </a:extLst>
          </xdr:cNvPr>
          <xdr:cNvSpPr/>
        </xdr:nvSpPr>
        <xdr:spPr>
          <a:xfrm>
            <a:off x="190500" y="182994300"/>
            <a:ext cx="2743200" cy="4114800"/>
          </a:xfrm>
          <a:prstGeom prst="roundRect">
            <a:avLst>
              <a:gd name="adj" fmla="val 2848"/>
            </a:avLst>
          </a:prstGeom>
          <a:gradFill flip="none" rotWithShape="1">
            <a:gsLst>
              <a:gs pos="0">
                <a:srgbClr val="B469FF">
                  <a:tint val="66000"/>
                  <a:satMod val="160000"/>
                </a:srgbClr>
              </a:gs>
              <a:gs pos="50000">
                <a:srgbClr val="B469FF">
                  <a:tint val="44500"/>
                  <a:satMod val="160000"/>
                </a:srgbClr>
              </a:gs>
              <a:gs pos="100000">
                <a:srgbClr val="B469FF">
                  <a:tint val="23500"/>
                  <a:satMod val="160000"/>
                </a:srgbClr>
              </a:gs>
            </a:gsLst>
            <a:lin ang="16200000" scaled="1"/>
            <a:tileRect/>
          </a:gradFill>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endParaRPr lang="en-US" sz="1100"/>
          </a:p>
        </xdr:txBody>
      </xdr:sp>
      <xdr:sp macro="" textlink="">
        <xdr:nvSpPr>
          <xdr:cNvPr id="240" name="Oval 239">
            <a:extLst>
              <a:ext uri="{FF2B5EF4-FFF2-40B4-BE49-F238E27FC236}">
                <a16:creationId xmlns:a16="http://schemas.microsoft.com/office/drawing/2014/main" id="{FE0F6DAB-9A37-479F-B777-CC24DCD0D27E}"/>
              </a:ext>
            </a:extLst>
          </xdr:cNvPr>
          <xdr:cNvSpPr/>
        </xdr:nvSpPr>
        <xdr:spPr>
          <a:xfrm>
            <a:off x="487680" y="183154320"/>
            <a:ext cx="2156460" cy="2156460"/>
          </a:xfrm>
          <a:prstGeom prst="ellipse">
            <a:avLst/>
          </a:prstGeom>
          <a:solidFill>
            <a:srgbClr val="B469FF"/>
          </a:solidFill>
          <a:ln>
            <a:solidFill>
              <a:srgbClr val="640096"/>
            </a:solidFill>
          </a:ln>
          <a:effectLst>
            <a:outerShdw blurRad="50800" dist="38100" dir="5400000" algn="t" rotWithShape="0">
              <a:prstClr val="black">
                <a:alpha val="40000"/>
              </a:prstClr>
            </a:outerShdw>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lIns="0" rIns="0" rtlCol="0" anchor="ctr"/>
          <a:lstStyle/>
          <a:p>
            <a:pPr algn="ctr"/>
            <a:r>
              <a:rPr lang="en-US" sz="2400" b="1">
                <a:ln>
                  <a:solidFill>
                    <a:srgbClr val="FFFF00"/>
                  </a:solidFill>
                </a:ln>
                <a:solidFill>
                  <a:srgbClr val="FFFF00"/>
                </a:solidFill>
                <a:latin typeface="Tahoma" panose="020B0604030504040204" pitchFamily="34" charset="0"/>
                <a:ea typeface="Tahoma" panose="020B0604030504040204" pitchFamily="34" charset="0"/>
                <a:cs typeface="Tahoma" panose="020B0604030504040204" pitchFamily="34" charset="0"/>
              </a:rPr>
              <a:t>STTP ICF</a:t>
            </a:r>
          </a:p>
        </xdr:txBody>
      </xdr:sp>
      <xdr:sp macro="" textlink="">
        <xdr:nvSpPr>
          <xdr:cNvPr id="241" name="Rectangle: Beveled 240">
            <a:extLst>
              <a:ext uri="{FF2B5EF4-FFF2-40B4-BE49-F238E27FC236}">
                <a16:creationId xmlns:a16="http://schemas.microsoft.com/office/drawing/2014/main" id="{7B3381D1-F10A-44E7-B5DE-F16F6E490F54}"/>
              </a:ext>
            </a:extLst>
          </xdr:cNvPr>
          <xdr:cNvSpPr/>
        </xdr:nvSpPr>
        <xdr:spPr>
          <a:xfrm>
            <a:off x="358140" y="186659520"/>
            <a:ext cx="2430780" cy="365760"/>
          </a:xfrm>
          <a:prstGeom prst="bevel">
            <a:avLst/>
          </a:prstGeom>
          <a:solidFill>
            <a:srgbClr val="B469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latin typeface="Tahoma" panose="020B0604030504040204" pitchFamily="34" charset="0"/>
                <a:ea typeface="Tahoma" panose="020B0604030504040204" pitchFamily="34" charset="0"/>
                <a:cs typeface="Tahoma" panose="020B0604030504040204" pitchFamily="34" charset="0"/>
              </a:rPr>
              <a:t>TAKE ME</a:t>
            </a:r>
            <a:r>
              <a:rPr lang="en-US" sz="1400" b="1" baseline="0">
                <a:latin typeface="Tahoma" panose="020B0604030504040204" pitchFamily="34" charset="0"/>
                <a:ea typeface="Tahoma" panose="020B0604030504040204" pitchFamily="34" charset="0"/>
                <a:cs typeface="Tahoma" panose="020B0604030504040204" pitchFamily="34" charset="0"/>
              </a:rPr>
              <a:t> THERE</a:t>
            </a:r>
            <a:endParaRPr lang="en-US" sz="1400" b="1">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3</xdr:col>
      <xdr:colOff>129540</xdr:colOff>
      <xdr:row>758</xdr:row>
      <xdr:rowOff>7620</xdr:rowOff>
    </xdr:from>
    <xdr:to>
      <xdr:col>9</xdr:col>
      <xdr:colOff>137160</xdr:colOff>
      <xdr:row>782</xdr:row>
      <xdr:rowOff>99060</xdr:rowOff>
    </xdr:to>
    <xdr:grpSp>
      <xdr:nvGrpSpPr>
        <xdr:cNvPr id="242" name="STTP option 03">
          <a:extLst>
            <a:ext uri="{FF2B5EF4-FFF2-40B4-BE49-F238E27FC236}">
              <a16:creationId xmlns:a16="http://schemas.microsoft.com/office/drawing/2014/main" id="{E28ACB47-1F51-4A2A-970B-222EC177A9CA}"/>
            </a:ext>
          </a:extLst>
        </xdr:cNvPr>
        <xdr:cNvGrpSpPr/>
      </xdr:nvGrpSpPr>
      <xdr:grpSpPr>
        <a:xfrm>
          <a:off x="5882640" y="176143920"/>
          <a:ext cx="2743200" cy="4480560"/>
          <a:chOff x="190500" y="182994300"/>
          <a:chExt cx="2743200" cy="4114800"/>
        </a:xfrm>
      </xdr:grpSpPr>
      <xdr:sp macro="" textlink="">
        <xdr:nvSpPr>
          <xdr:cNvPr id="243" name="Rectangle: Rounded Corners 242">
            <a:extLst>
              <a:ext uri="{FF2B5EF4-FFF2-40B4-BE49-F238E27FC236}">
                <a16:creationId xmlns:a16="http://schemas.microsoft.com/office/drawing/2014/main" id="{61CDC02E-2EE8-405D-8C08-AEB59920C683}"/>
              </a:ext>
            </a:extLst>
          </xdr:cNvPr>
          <xdr:cNvSpPr/>
        </xdr:nvSpPr>
        <xdr:spPr>
          <a:xfrm>
            <a:off x="190500" y="182994300"/>
            <a:ext cx="2743200" cy="4114800"/>
          </a:xfrm>
          <a:prstGeom prst="roundRect">
            <a:avLst>
              <a:gd name="adj" fmla="val 2848"/>
            </a:avLst>
          </a:prstGeom>
          <a:gradFill flip="none" rotWithShape="1">
            <a:gsLst>
              <a:gs pos="0">
                <a:srgbClr val="B469FF">
                  <a:tint val="66000"/>
                  <a:satMod val="160000"/>
                </a:srgbClr>
              </a:gs>
              <a:gs pos="50000">
                <a:srgbClr val="B469FF">
                  <a:tint val="44500"/>
                  <a:satMod val="160000"/>
                </a:srgbClr>
              </a:gs>
              <a:gs pos="100000">
                <a:srgbClr val="B469FF">
                  <a:tint val="23500"/>
                  <a:satMod val="160000"/>
                </a:srgbClr>
              </a:gs>
            </a:gsLst>
            <a:lin ang="16200000" scaled="1"/>
            <a:tileRect/>
          </a:gradFill>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endParaRPr lang="en-US" sz="1100"/>
          </a:p>
        </xdr:txBody>
      </xdr:sp>
      <xdr:sp macro="" textlink="">
        <xdr:nvSpPr>
          <xdr:cNvPr id="244" name="Oval 243">
            <a:extLst>
              <a:ext uri="{FF2B5EF4-FFF2-40B4-BE49-F238E27FC236}">
                <a16:creationId xmlns:a16="http://schemas.microsoft.com/office/drawing/2014/main" id="{C9B91DC9-D444-4691-8C4E-3F28B28A02AD}"/>
              </a:ext>
            </a:extLst>
          </xdr:cNvPr>
          <xdr:cNvSpPr/>
        </xdr:nvSpPr>
        <xdr:spPr>
          <a:xfrm>
            <a:off x="487680" y="183154320"/>
            <a:ext cx="2156460" cy="2156460"/>
          </a:xfrm>
          <a:prstGeom prst="ellipse">
            <a:avLst/>
          </a:prstGeom>
          <a:ln>
            <a:solidFill>
              <a:srgbClr val="FF8585"/>
            </a:solidFill>
          </a:ln>
          <a:effectLst>
            <a:outerShdw blurRad="50800" dist="38100" dir="5400000" algn="t" rotWithShape="0">
              <a:prstClr val="black">
                <a:alpha val="40000"/>
              </a:prstClr>
            </a:outerShdw>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lIns="0" rIns="0" rtlCol="0" anchor="ctr"/>
          <a:lstStyle/>
          <a:p>
            <a:pPr algn="ctr"/>
            <a:r>
              <a:rPr lang="en-US" sz="2400" b="1">
                <a:ln>
                  <a:solidFill>
                    <a:schemeClr val="bg1"/>
                  </a:solidFill>
                </a:ln>
                <a:latin typeface="Tahoma" panose="020B0604030504040204" pitchFamily="34" charset="0"/>
                <a:ea typeface="Tahoma" panose="020B0604030504040204" pitchFamily="34" charset="0"/>
                <a:cs typeface="Tahoma" panose="020B0604030504040204" pitchFamily="34" charset="0"/>
              </a:rPr>
              <a:t>STTP LA</a:t>
            </a:r>
          </a:p>
        </xdr:txBody>
      </xdr:sp>
      <xdr:sp macro="" textlink="">
        <xdr:nvSpPr>
          <xdr:cNvPr id="245" name="Rectangle: Beveled 244">
            <a:extLst>
              <a:ext uri="{FF2B5EF4-FFF2-40B4-BE49-F238E27FC236}">
                <a16:creationId xmlns:a16="http://schemas.microsoft.com/office/drawing/2014/main" id="{F6849CE6-E350-4B7C-BA3B-09865DCDFC26}"/>
              </a:ext>
            </a:extLst>
          </xdr:cNvPr>
          <xdr:cNvSpPr/>
        </xdr:nvSpPr>
        <xdr:spPr>
          <a:xfrm>
            <a:off x="358140" y="186659520"/>
            <a:ext cx="2430780" cy="365760"/>
          </a:xfrm>
          <a:prstGeom prst="bevel">
            <a:avLst/>
          </a:prstGeom>
          <a:solidFill>
            <a:srgbClr val="B469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latin typeface="Tahoma" panose="020B0604030504040204" pitchFamily="34" charset="0"/>
                <a:ea typeface="Tahoma" panose="020B0604030504040204" pitchFamily="34" charset="0"/>
                <a:cs typeface="Tahoma" panose="020B0604030504040204" pitchFamily="34" charset="0"/>
              </a:rPr>
              <a:t>TAKE ME</a:t>
            </a:r>
            <a:r>
              <a:rPr lang="en-US" sz="1400" b="1" baseline="0">
                <a:latin typeface="Tahoma" panose="020B0604030504040204" pitchFamily="34" charset="0"/>
                <a:ea typeface="Tahoma" panose="020B0604030504040204" pitchFamily="34" charset="0"/>
                <a:cs typeface="Tahoma" panose="020B0604030504040204" pitchFamily="34" charset="0"/>
              </a:rPr>
              <a:t> THERE</a:t>
            </a:r>
            <a:endParaRPr lang="en-US" sz="1400" b="1">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9</xdr:col>
      <xdr:colOff>228600</xdr:colOff>
      <xdr:row>758</xdr:row>
      <xdr:rowOff>7620</xdr:rowOff>
    </xdr:from>
    <xdr:to>
      <xdr:col>13</xdr:col>
      <xdr:colOff>388620</xdr:colOff>
      <xdr:row>782</xdr:row>
      <xdr:rowOff>99060</xdr:rowOff>
    </xdr:to>
    <xdr:grpSp>
      <xdr:nvGrpSpPr>
        <xdr:cNvPr id="246" name="STTP option 04">
          <a:extLst>
            <a:ext uri="{FF2B5EF4-FFF2-40B4-BE49-F238E27FC236}">
              <a16:creationId xmlns:a16="http://schemas.microsoft.com/office/drawing/2014/main" id="{0BB5AE15-E311-41E6-8A30-CA5C3ECA41A6}"/>
            </a:ext>
          </a:extLst>
        </xdr:cNvPr>
        <xdr:cNvGrpSpPr/>
      </xdr:nvGrpSpPr>
      <xdr:grpSpPr>
        <a:xfrm>
          <a:off x="8717280" y="176143920"/>
          <a:ext cx="2743200" cy="4480560"/>
          <a:chOff x="190500" y="182994300"/>
          <a:chExt cx="2743200" cy="4114800"/>
        </a:xfrm>
      </xdr:grpSpPr>
      <xdr:sp macro="" textlink="">
        <xdr:nvSpPr>
          <xdr:cNvPr id="247" name="Rectangle: Rounded Corners 246">
            <a:extLst>
              <a:ext uri="{FF2B5EF4-FFF2-40B4-BE49-F238E27FC236}">
                <a16:creationId xmlns:a16="http://schemas.microsoft.com/office/drawing/2014/main" id="{5629682B-3D60-4922-800D-2331CF6F518D}"/>
              </a:ext>
            </a:extLst>
          </xdr:cNvPr>
          <xdr:cNvSpPr/>
        </xdr:nvSpPr>
        <xdr:spPr>
          <a:xfrm>
            <a:off x="190500" y="182994300"/>
            <a:ext cx="2743200" cy="4114800"/>
          </a:xfrm>
          <a:prstGeom prst="roundRect">
            <a:avLst>
              <a:gd name="adj" fmla="val 2848"/>
            </a:avLst>
          </a:prstGeom>
          <a:gradFill flip="none" rotWithShape="1">
            <a:gsLst>
              <a:gs pos="0">
                <a:srgbClr val="B469FF">
                  <a:tint val="66000"/>
                  <a:satMod val="160000"/>
                </a:srgbClr>
              </a:gs>
              <a:gs pos="50000">
                <a:srgbClr val="B469FF">
                  <a:tint val="44500"/>
                  <a:satMod val="160000"/>
                </a:srgbClr>
              </a:gs>
              <a:gs pos="100000">
                <a:srgbClr val="B469FF">
                  <a:tint val="23500"/>
                  <a:satMod val="160000"/>
                </a:srgbClr>
              </a:gs>
            </a:gsLst>
            <a:lin ang="16200000" scaled="1"/>
            <a:tileRect/>
          </a:gradFill>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endParaRPr lang="en-US" sz="1100"/>
          </a:p>
        </xdr:txBody>
      </xdr:sp>
      <xdr:sp macro="" textlink="">
        <xdr:nvSpPr>
          <xdr:cNvPr id="248" name="Oval 247">
            <a:extLst>
              <a:ext uri="{FF2B5EF4-FFF2-40B4-BE49-F238E27FC236}">
                <a16:creationId xmlns:a16="http://schemas.microsoft.com/office/drawing/2014/main" id="{2C293E83-B9BF-4B87-8F37-B0EC4E6914B7}"/>
              </a:ext>
            </a:extLst>
          </xdr:cNvPr>
          <xdr:cNvSpPr/>
        </xdr:nvSpPr>
        <xdr:spPr>
          <a:xfrm>
            <a:off x="487680" y="183154320"/>
            <a:ext cx="2156460" cy="2156460"/>
          </a:xfrm>
          <a:prstGeom prst="ellipse">
            <a:avLst/>
          </a:prstGeom>
          <a:ln>
            <a:solidFill>
              <a:srgbClr val="FF8585"/>
            </a:solidFill>
          </a:ln>
          <a:effectLst>
            <a:outerShdw blurRad="50800" dist="38100" dir="5400000" algn="t" rotWithShape="0">
              <a:prstClr val="black">
                <a:alpha val="40000"/>
              </a:prstClr>
            </a:outerShdw>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lIns="0" rIns="0" rtlCol="0" anchor="ctr"/>
          <a:lstStyle/>
          <a:p>
            <a:pPr algn="ctr"/>
            <a:r>
              <a:rPr lang="en-US" sz="2400" b="1">
                <a:ln>
                  <a:solidFill>
                    <a:schemeClr val="bg1"/>
                  </a:solidFill>
                </a:ln>
                <a:latin typeface="Tahoma" panose="020B0604030504040204" pitchFamily="34" charset="0"/>
                <a:ea typeface="Tahoma" panose="020B0604030504040204" pitchFamily="34" charset="0"/>
                <a:cs typeface="Tahoma" panose="020B0604030504040204" pitchFamily="34" charset="0"/>
              </a:rPr>
              <a:t>STTP IVI</a:t>
            </a:r>
          </a:p>
        </xdr:txBody>
      </xdr:sp>
      <xdr:sp macro="" textlink="">
        <xdr:nvSpPr>
          <xdr:cNvPr id="249" name="Rectangle: Beveled 248">
            <a:extLst>
              <a:ext uri="{FF2B5EF4-FFF2-40B4-BE49-F238E27FC236}">
                <a16:creationId xmlns:a16="http://schemas.microsoft.com/office/drawing/2014/main" id="{A692A6A2-91B1-4D0A-B7D6-E43C9C5C6565}"/>
              </a:ext>
            </a:extLst>
          </xdr:cNvPr>
          <xdr:cNvSpPr/>
        </xdr:nvSpPr>
        <xdr:spPr>
          <a:xfrm>
            <a:off x="358140" y="186659520"/>
            <a:ext cx="2430780" cy="365760"/>
          </a:xfrm>
          <a:prstGeom prst="bevel">
            <a:avLst/>
          </a:prstGeom>
          <a:solidFill>
            <a:srgbClr val="B469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latin typeface="Tahoma" panose="020B0604030504040204" pitchFamily="34" charset="0"/>
                <a:ea typeface="Tahoma" panose="020B0604030504040204" pitchFamily="34" charset="0"/>
                <a:cs typeface="Tahoma" panose="020B0604030504040204" pitchFamily="34" charset="0"/>
              </a:rPr>
              <a:t>TAKE ME</a:t>
            </a:r>
            <a:r>
              <a:rPr lang="en-US" sz="1400" b="1" baseline="0">
                <a:latin typeface="Tahoma" panose="020B0604030504040204" pitchFamily="34" charset="0"/>
                <a:ea typeface="Tahoma" panose="020B0604030504040204" pitchFamily="34" charset="0"/>
                <a:cs typeface="Tahoma" panose="020B0604030504040204" pitchFamily="34" charset="0"/>
              </a:rPr>
              <a:t> THERE</a:t>
            </a:r>
            <a:endParaRPr lang="en-US" sz="1400" b="1">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466724</xdr:colOff>
      <xdr:row>640</xdr:row>
      <xdr:rowOff>129547</xdr:rowOff>
    </xdr:from>
    <xdr:to>
      <xdr:col>2</xdr:col>
      <xdr:colOff>2263139</xdr:colOff>
      <xdr:row>654</xdr:row>
      <xdr:rowOff>50766</xdr:rowOff>
    </xdr:to>
    <xdr:grpSp>
      <xdr:nvGrpSpPr>
        <xdr:cNvPr id="250" name="Need to talk? handshake">
          <a:extLst>
            <a:ext uri="{FF2B5EF4-FFF2-40B4-BE49-F238E27FC236}">
              <a16:creationId xmlns:a16="http://schemas.microsoft.com/office/drawing/2014/main" id="{589121FB-CFEE-4794-8270-DF6626963338}"/>
            </a:ext>
          </a:extLst>
        </xdr:cNvPr>
        <xdr:cNvGrpSpPr/>
      </xdr:nvGrpSpPr>
      <xdr:grpSpPr>
        <a:xfrm>
          <a:off x="626744" y="160568647"/>
          <a:ext cx="4592955" cy="2588219"/>
          <a:chOff x="641984" y="160469587"/>
          <a:chExt cx="4592955" cy="2588219"/>
        </a:xfrm>
      </xdr:grpSpPr>
      <xdr:pic>
        <xdr:nvPicPr>
          <xdr:cNvPr id="251" name="email icon" descr="Icons, Symbols, Letters, Email, Post, Button, Structure">
            <a:extLst>
              <a:ext uri="{FF2B5EF4-FFF2-40B4-BE49-F238E27FC236}">
                <a16:creationId xmlns:a16="http://schemas.microsoft.com/office/drawing/2014/main" id="{24BC96FE-512E-438B-9627-60CCC6B248C6}"/>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2766060" y="161399220"/>
            <a:ext cx="609600" cy="609600"/>
          </a:xfrm>
          <a:prstGeom prst="rect">
            <a:avLst/>
          </a:prstGeom>
          <a:noFill/>
          <a:extLst>
            <a:ext uri="{909E8E84-426E-40DD-AFC4-6F175D3DCCD1}">
              <a14:hiddenFill xmlns:a14="http://schemas.microsoft.com/office/drawing/2010/main">
                <a:solidFill>
                  <a:srgbClr val="FFFFFF"/>
                </a:solidFill>
              </a14:hiddenFill>
            </a:ext>
          </a:extLst>
        </xdr:spPr>
      </xdr:pic>
      <xdr:grpSp>
        <xdr:nvGrpSpPr>
          <xdr:cNvPr id="252" name="Group 251">
            <a:extLst>
              <a:ext uri="{FF2B5EF4-FFF2-40B4-BE49-F238E27FC236}">
                <a16:creationId xmlns:a16="http://schemas.microsoft.com/office/drawing/2014/main" id="{CFFB7D9F-F16D-403D-A5BD-D01E6CF29FF4}"/>
              </a:ext>
            </a:extLst>
          </xdr:cNvPr>
          <xdr:cNvGrpSpPr/>
        </xdr:nvGrpSpPr>
        <xdr:grpSpPr>
          <a:xfrm>
            <a:off x="641984" y="160469587"/>
            <a:ext cx="4592955" cy="2588219"/>
            <a:chOff x="2036445" y="160467682"/>
            <a:chExt cx="4592003" cy="2588219"/>
          </a:xfrm>
        </xdr:grpSpPr>
        <xdr:sp macro="" textlink="">
          <xdr:nvSpPr>
            <xdr:cNvPr id="253" name="Rectangle: Rounded Corners 252">
              <a:extLst>
                <a:ext uri="{FF2B5EF4-FFF2-40B4-BE49-F238E27FC236}">
                  <a16:creationId xmlns:a16="http://schemas.microsoft.com/office/drawing/2014/main" id="{02A15531-AC72-4394-8563-79DEAAE98386}"/>
                </a:ext>
              </a:extLst>
            </xdr:cNvPr>
            <xdr:cNvSpPr/>
          </xdr:nvSpPr>
          <xdr:spPr>
            <a:xfrm>
              <a:off x="4461511" y="162143124"/>
              <a:ext cx="796290" cy="251460"/>
            </a:xfrm>
            <a:prstGeom prst="roundRect">
              <a:avLst>
                <a:gd name="adj" fmla="val 15909"/>
              </a:avLst>
            </a:prstGeom>
            <a:solidFill>
              <a:schemeClr val="bg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54" name="Rectangle: Rounded Corners 253">
              <a:extLst>
                <a:ext uri="{FF2B5EF4-FFF2-40B4-BE49-F238E27FC236}">
                  <a16:creationId xmlns:a16="http://schemas.microsoft.com/office/drawing/2014/main" id="{D683FC2E-2F9F-4D67-97D3-345CC4A23C05}"/>
                </a:ext>
              </a:extLst>
            </xdr:cNvPr>
            <xdr:cNvSpPr/>
          </xdr:nvSpPr>
          <xdr:spPr>
            <a:xfrm>
              <a:off x="3642361" y="162143124"/>
              <a:ext cx="796290" cy="251460"/>
            </a:xfrm>
            <a:prstGeom prst="roundRect">
              <a:avLst>
                <a:gd name="adj" fmla="val 15909"/>
              </a:avLst>
            </a:prstGeom>
            <a:solidFill>
              <a:schemeClr val="bg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55" name="Rectangle: Rounded Corners 254">
              <a:extLst>
                <a:ext uri="{FF2B5EF4-FFF2-40B4-BE49-F238E27FC236}">
                  <a16:creationId xmlns:a16="http://schemas.microsoft.com/office/drawing/2014/main" id="{BEE494B6-D4D3-467A-9CF2-33DF55737BDD}"/>
                </a:ext>
              </a:extLst>
            </xdr:cNvPr>
            <xdr:cNvSpPr/>
          </xdr:nvSpPr>
          <xdr:spPr>
            <a:xfrm>
              <a:off x="3361501" y="162785108"/>
              <a:ext cx="2162734" cy="251460"/>
            </a:xfrm>
            <a:prstGeom prst="roundRect">
              <a:avLst>
                <a:gd name="adj" fmla="val 50000"/>
              </a:avLst>
            </a:prstGeom>
            <a:solidFill>
              <a:schemeClr val="bg1">
                <a:lumMod val="9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56" name="Oval 255">
              <a:extLst>
                <a:ext uri="{FF2B5EF4-FFF2-40B4-BE49-F238E27FC236}">
                  <a16:creationId xmlns:a16="http://schemas.microsoft.com/office/drawing/2014/main" id="{681957E4-B5DC-4F36-9D78-835F3D639FEF}"/>
                </a:ext>
              </a:extLst>
            </xdr:cNvPr>
            <xdr:cNvSpPr/>
          </xdr:nvSpPr>
          <xdr:spPr>
            <a:xfrm>
              <a:off x="4747478" y="160621028"/>
              <a:ext cx="746296" cy="632460"/>
            </a:xfrm>
            <a:prstGeom prst="ellipse">
              <a:avLst/>
            </a:prstGeom>
            <a:solidFill>
              <a:srgbClr val="ECECE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sp macro="" textlink="">
          <xdr:nvSpPr>
            <xdr:cNvPr id="257" name="Oval 256">
              <a:extLst>
                <a:ext uri="{FF2B5EF4-FFF2-40B4-BE49-F238E27FC236}">
                  <a16:creationId xmlns:a16="http://schemas.microsoft.com/office/drawing/2014/main" id="{00B76C83-F52D-4F10-B169-A433AD024BEA}"/>
                </a:ext>
              </a:extLst>
            </xdr:cNvPr>
            <xdr:cNvSpPr/>
          </xdr:nvSpPr>
          <xdr:spPr>
            <a:xfrm>
              <a:off x="3407192" y="160621028"/>
              <a:ext cx="746296" cy="632460"/>
            </a:xfrm>
            <a:prstGeom prst="ellipse">
              <a:avLst/>
            </a:prstGeom>
            <a:solidFill>
              <a:schemeClr val="bg1">
                <a:lumMod val="9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pic>
          <xdr:nvPicPr>
            <xdr:cNvPr id="258" name="laptops linked">
              <a:extLst>
                <a:ext uri="{FF2B5EF4-FFF2-40B4-BE49-F238E27FC236}">
                  <a16:creationId xmlns:a16="http://schemas.microsoft.com/office/drawing/2014/main" id="{7487C07A-1106-4536-B261-D57B5876355F}"/>
                </a:ext>
              </a:extLst>
            </xdr:cNvPr>
            <xdr:cNvPicPr>
              <a:picLocks noChangeAspect="1"/>
            </xdr:cNvPicPr>
          </xdr:nvPicPr>
          <xdr:blipFill>
            <a:blip xmlns:r="http://schemas.openxmlformats.org/officeDocument/2006/relationships" r:embed="rId103"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2036445" y="160467682"/>
              <a:ext cx="4592003" cy="2588219"/>
            </a:xfrm>
            <a:prstGeom prst="rect">
              <a:avLst/>
            </a:prstGeom>
          </xdr:spPr>
        </xdr:pic>
      </xdr:grpSp>
    </xdr:grpSp>
    <xdr:clientData/>
  </xdr:twoCellAnchor>
  <xdr:twoCellAnchor>
    <xdr:from>
      <xdr:col>12</xdr:col>
      <xdr:colOff>190500</xdr:colOff>
      <xdr:row>378</xdr:row>
      <xdr:rowOff>121920</xdr:rowOff>
    </xdr:from>
    <xdr:to>
      <xdr:col>14</xdr:col>
      <xdr:colOff>83820</xdr:colOff>
      <xdr:row>378</xdr:row>
      <xdr:rowOff>297180</xdr:rowOff>
    </xdr:to>
    <xdr:grpSp>
      <xdr:nvGrpSpPr>
        <xdr:cNvPr id="259" name="Carol Gilligan link" hidden="1">
          <a:hlinkClick xmlns:r="http://schemas.openxmlformats.org/officeDocument/2006/relationships" r:id="rId104" tooltip="Carol Gilligan [Wikipedia entry]"/>
          <a:extLst>
            <a:ext uri="{FF2B5EF4-FFF2-40B4-BE49-F238E27FC236}">
              <a16:creationId xmlns:a16="http://schemas.microsoft.com/office/drawing/2014/main" id="{8BF25975-F896-4327-BF2B-EF07C036CEEF}"/>
            </a:ext>
          </a:extLst>
        </xdr:cNvPr>
        <xdr:cNvGrpSpPr/>
      </xdr:nvGrpSpPr>
      <xdr:grpSpPr>
        <a:xfrm>
          <a:off x="10591800" y="94076520"/>
          <a:ext cx="1188720" cy="175260"/>
          <a:chOff x="10591800" y="94053660"/>
          <a:chExt cx="1188720" cy="175260"/>
        </a:xfrm>
      </xdr:grpSpPr>
      <xdr:sp macro="" textlink="">
        <xdr:nvSpPr>
          <xdr:cNvPr id="260" name="Rectangle 259">
            <a:extLst>
              <a:ext uri="{FF2B5EF4-FFF2-40B4-BE49-F238E27FC236}">
                <a16:creationId xmlns:a16="http://schemas.microsoft.com/office/drawing/2014/main" id="{515EF1E3-73CF-4676-A40B-B9673D554246}"/>
              </a:ext>
            </a:extLst>
          </xdr:cNvPr>
          <xdr:cNvSpPr/>
        </xdr:nvSpPr>
        <xdr:spPr>
          <a:xfrm>
            <a:off x="10591800" y="94053660"/>
            <a:ext cx="1188720" cy="175260"/>
          </a:xfrm>
          <a:prstGeom prst="rect">
            <a:avLst/>
          </a:prstGeom>
          <a:solidFill>
            <a:srgbClr val="FFFFFF">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xnSp macro="">
        <xdr:nvCxnSpPr>
          <xdr:cNvPr id="261" name="Straight Connector 260">
            <a:extLst>
              <a:ext uri="{FF2B5EF4-FFF2-40B4-BE49-F238E27FC236}">
                <a16:creationId xmlns:a16="http://schemas.microsoft.com/office/drawing/2014/main" id="{E4AA7DB5-577E-4CFE-9B2F-C1739780478F}"/>
              </a:ext>
            </a:extLst>
          </xdr:cNvPr>
          <xdr:cNvCxnSpPr/>
        </xdr:nvCxnSpPr>
        <xdr:spPr>
          <a:xfrm>
            <a:off x="10629900" y="94221300"/>
            <a:ext cx="868680" cy="0"/>
          </a:xfrm>
          <a:prstGeom prst="line">
            <a:avLst/>
          </a:prstGeom>
          <a:ln w="12700">
            <a:solidFill>
              <a:srgbClr val="00B0F0"/>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3</xdr:col>
      <xdr:colOff>129540</xdr:colOff>
      <xdr:row>783</xdr:row>
      <xdr:rowOff>53340</xdr:rowOff>
    </xdr:from>
    <xdr:to>
      <xdr:col>9</xdr:col>
      <xdr:colOff>137160</xdr:colOff>
      <xdr:row>807</xdr:row>
      <xdr:rowOff>144780</xdr:rowOff>
    </xdr:to>
    <xdr:grpSp>
      <xdr:nvGrpSpPr>
        <xdr:cNvPr id="262" name="STTP option 07">
          <a:extLst>
            <a:ext uri="{FF2B5EF4-FFF2-40B4-BE49-F238E27FC236}">
              <a16:creationId xmlns:a16="http://schemas.microsoft.com/office/drawing/2014/main" id="{37CE3095-D349-4560-95AC-6D69693C29FC}"/>
            </a:ext>
          </a:extLst>
        </xdr:cNvPr>
        <xdr:cNvGrpSpPr/>
      </xdr:nvGrpSpPr>
      <xdr:grpSpPr>
        <a:xfrm>
          <a:off x="5882640" y="180761640"/>
          <a:ext cx="2743200" cy="4480560"/>
          <a:chOff x="190500" y="182994300"/>
          <a:chExt cx="2743200" cy="4114800"/>
        </a:xfrm>
      </xdr:grpSpPr>
      <xdr:sp macro="" textlink="">
        <xdr:nvSpPr>
          <xdr:cNvPr id="263" name="Rectangle: Rounded Corners 262">
            <a:extLst>
              <a:ext uri="{FF2B5EF4-FFF2-40B4-BE49-F238E27FC236}">
                <a16:creationId xmlns:a16="http://schemas.microsoft.com/office/drawing/2014/main" id="{588CB5B8-05BD-4CE0-9CDA-F73264E5EACC}"/>
              </a:ext>
            </a:extLst>
          </xdr:cNvPr>
          <xdr:cNvSpPr/>
        </xdr:nvSpPr>
        <xdr:spPr>
          <a:xfrm>
            <a:off x="190500" y="182994300"/>
            <a:ext cx="2743200" cy="4114800"/>
          </a:xfrm>
          <a:prstGeom prst="roundRect">
            <a:avLst>
              <a:gd name="adj" fmla="val 2848"/>
            </a:avLst>
          </a:prstGeom>
          <a:gradFill flip="none" rotWithShape="1">
            <a:gsLst>
              <a:gs pos="0">
                <a:srgbClr val="B469FF">
                  <a:tint val="66000"/>
                  <a:satMod val="160000"/>
                </a:srgbClr>
              </a:gs>
              <a:gs pos="50000">
                <a:srgbClr val="B469FF">
                  <a:tint val="44500"/>
                  <a:satMod val="160000"/>
                </a:srgbClr>
              </a:gs>
              <a:gs pos="100000">
                <a:srgbClr val="B469FF">
                  <a:tint val="23500"/>
                  <a:satMod val="160000"/>
                </a:srgbClr>
              </a:gs>
            </a:gsLst>
            <a:lin ang="16200000" scaled="1"/>
            <a:tileRect/>
          </a:gradFill>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endParaRPr lang="en-US" sz="1100"/>
          </a:p>
        </xdr:txBody>
      </xdr:sp>
      <xdr:sp macro="" textlink="">
        <xdr:nvSpPr>
          <xdr:cNvPr id="264" name="Oval 263">
            <a:extLst>
              <a:ext uri="{FF2B5EF4-FFF2-40B4-BE49-F238E27FC236}">
                <a16:creationId xmlns:a16="http://schemas.microsoft.com/office/drawing/2014/main" id="{14983EAD-EC6F-43E7-BC7D-16629923ECE5}"/>
              </a:ext>
            </a:extLst>
          </xdr:cNvPr>
          <xdr:cNvSpPr/>
        </xdr:nvSpPr>
        <xdr:spPr>
          <a:xfrm>
            <a:off x="487680" y="183154320"/>
            <a:ext cx="2156460" cy="2156460"/>
          </a:xfrm>
          <a:prstGeom prst="ellipse">
            <a:avLst/>
          </a:prstGeom>
          <a:ln>
            <a:solidFill>
              <a:srgbClr val="FF8585"/>
            </a:solidFill>
          </a:ln>
          <a:effectLst>
            <a:outerShdw blurRad="50800" dist="38100" dir="5400000" algn="t" rotWithShape="0">
              <a:prstClr val="black">
                <a:alpha val="40000"/>
              </a:prstClr>
            </a:outerShdw>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lIns="0" rIns="0" rtlCol="0" anchor="ctr"/>
          <a:lstStyle/>
          <a:p>
            <a:pPr algn="ctr"/>
            <a:r>
              <a:rPr lang="en-US" sz="2400" b="1">
                <a:ln>
                  <a:solidFill>
                    <a:schemeClr val="bg1"/>
                  </a:solidFill>
                </a:ln>
                <a:latin typeface="Tahoma" panose="020B0604030504040204" pitchFamily="34" charset="0"/>
                <a:ea typeface="Tahoma" panose="020B0604030504040204" pitchFamily="34" charset="0"/>
                <a:cs typeface="Tahoma" panose="020B0604030504040204" pitchFamily="34" charset="0"/>
              </a:rPr>
              <a:t>STTP</a:t>
            </a:r>
          </a:p>
        </xdr:txBody>
      </xdr:sp>
      <xdr:sp macro="" textlink="">
        <xdr:nvSpPr>
          <xdr:cNvPr id="265" name="Rectangle: Beveled 264">
            <a:extLst>
              <a:ext uri="{FF2B5EF4-FFF2-40B4-BE49-F238E27FC236}">
                <a16:creationId xmlns:a16="http://schemas.microsoft.com/office/drawing/2014/main" id="{D5D4D50A-8598-45CE-9521-4729341BE1E1}"/>
              </a:ext>
            </a:extLst>
          </xdr:cNvPr>
          <xdr:cNvSpPr/>
        </xdr:nvSpPr>
        <xdr:spPr>
          <a:xfrm>
            <a:off x="358140" y="186659520"/>
            <a:ext cx="2430780" cy="365760"/>
          </a:xfrm>
          <a:prstGeom prst="bevel">
            <a:avLst/>
          </a:prstGeom>
          <a:solidFill>
            <a:srgbClr val="B469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latin typeface="Tahoma" panose="020B0604030504040204" pitchFamily="34" charset="0"/>
                <a:ea typeface="Tahoma" panose="020B0604030504040204" pitchFamily="34" charset="0"/>
                <a:cs typeface="Tahoma" panose="020B0604030504040204" pitchFamily="34" charset="0"/>
              </a:rPr>
              <a:t>TAKE ME</a:t>
            </a:r>
            <a:r>
              <a:rPr lang="en-US" sz="1400" b="1" baseline="0">
                <a:latin typeface="Tahoma" panose="020B0604030504040204" pitchFamily="34" charset="0"/>
                <a:ea typeface="Tahoma" panose="020B0604030504040204" pitchFamily="34" charset="0"/>
                <a:cs typeface="Tahoma" panose="020B0604030504040204" pitchFamily="34" charset="0"/>
              </a:rPr>
              <a:t> THERE</a:t>
            </a:r>
            <a:endParaRPr lang="en-US" sz="1400" b="1">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9</xdr:col>
      <xdr:colOff>228600</xdr:colOff>
      <xdr:row>783</xdr:row>
      <xdr:rowOff>53340</xdr:rowOff>
    </xdr:from>
    <xdr:to>
      <xdr:col>13</xdr:col>
      <xdr:colOff>388620</xdr:colOff>
      <xdr:row>807</xdr:row>
      <xdr:rowOff>144780</xdr:rowOff>
    </xdr:to>
    <xdr:grpSp>
      <xdr:nvGrpSpPr>
        <xdr:cNvPr id="266" name="STTP option 08">
          <a:extLst>
            <a:ext uri="{FF2B5EF4-FFF2-40B4-BE49-F238E27FC236}">
              <a16:creationId xmlns:a16="http://schemas.microsoft.com/office/drawing/2014/main" id="{452BFE39-4223-4C86-BBE2-5B5EF3D2A1BC}"/>
            </a:ext>
          </a:extLst>
        </xdr:cNvPr>
        <xdr:cNvGrpSpPr/>
      </xdr:nvGrpSpPr>
      <xdr:grpSpPr>
        <a:xfrm>
          <a:off x="8717280" y="180761640"/>
          <a:ext cx="2743200" cy="4480560"/>
          <a:chOff x="190500" y="182994300"/>
          <a:chExt cx="2743200" cy="4114800"/>
        </a:xfrm>
      </xdr:grpSpPr>
      <xdr:sp macro="" textlink="">
        <xdr:nvSpPr>
          <xdr:cNvPr id="267" name="Rectangle: Rounded Corners 266">
            <a:extLst>
              <a:ext uri="{FF2B5EF4-FFF2-40B4-BE49-F238E27FC236}">
                <a16:creationId xmlns:a16="http://schemas.microsoft.com/office/drawing/2014/main" id="{459FE8F8-06C4-474C-84D1-E0ECE67DD188}"/>
              </a:ext>
            </a:extLst>
          </xdr:cNvPr>
          <xdr:cNvSpPr/>
        </xdr:nvSpPr>
        <xdr:spPr>
          <a:xfrm>
            <a:off x="190500" y="182994300"/>
            <a:ext cx="2743200" cy="4114800"/>
          </a:xfrm>
          <a:prstGeom prst="roundRect">
            <a:avLst>
              <a:gd name="adj" fmla="val 2848"/>
            </a:avLst>
          </a:prstGeom>
          <a:gradFill flip="none" rotWithShape="1">
            <a:gsLst>
              <a:gs pos="0">
                <a:srgbClr val="B469FF">
                  <a:tint val="66000"/>
                  <a:satMod val="160000"/>
                </a:srgbClr>
              </a:gs>
              <a:gs pos="50000">
                <a:srgbClr val="B469FF">
                  <a:tint val="44500"/>
                  <a:satMod val="160000"/>
                </a:srgbClr>
              </a:gs>
              <a:gs pos="100000">
                <a:srgbClr val="B469FF">
                  <a:tint val="23500"/>
                  <a:satMod val="160000"/>
                </a:srgbClr>
              </a:gs>
            </a:gsLst>
            <a:lin ang="16200000" scaled="1"/>
            <a:tileRect/>
          </a:gradFill>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endParaRPr lang="en-US" sz="1100"/>
          </a:p>
        </xdr:txBody>
      </xdr:sp>
      <xdr:sp macro="" textlink="">
        <xdr:nvSpPr>
          <xdr:cNvPr id="268" name="Oval 267">
            <a:extLst>
              <a:ext uri="{FF2B5EF4-FFF2-40B4-BE49-F238E27FC236}">
                <a16:creationId xmlns:a16="http://schemas.microsoft.com/office/drawing/2014/main" id="{B2DA0FB4-8ADA-428C-B687-C957E986CE8F}"/>
              </a:ext>
            </a:extLst>
          </xdr:cNvPr>
          <xdr:cNvSpPr/>
        </xdr:nvSpPr>
        <xdr:spPr>
          <a:xfrm>
            <a:off x="487680" y="183154320"/>
            <a:ext cx="2156460" cy="2156460"/>
          </a:xfrm>
          <a:prstGeom prst="ellipse">
            <a:avLst/>
          </a:prstGeom>
          <a:ln>
            <a:solidFill>
              <a:srgbClr val="FF8585"/>
            </a:solidFill>
          </a:ln>
          <a:effectLst>
            <a:outerShdw blurRad="50800" dist="38100" dir="5400000" algn="t" rotWithShape="0">
              <a:prstClr val="black">
                <a:alpha val="40000"/>
              </a:prstClr>
            </a:outerShdw>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lIns="0" rIns="0" rtlCol="0" anchor="ctr"/>
          <a:lstStyle/>
          <a:p>
            <a:pPr algn="ctr"/>
            <a:r>
              <a:rPr lang="en-US" sz="2400" b="1">
                <a:ln>
                  <a:solidFill>
                    <a:schemeClr val="bg1"/>
                  </a:solidFill>
                </a:ln>
                <a:latin typeface="Tahoma" panose="020B0604030504040204" pitchFamily="34" charset="0"/>
                <a:ea typeface="Tahoma" panose="020B0604030504040204" pitchFamily="34" charset="0"/>
                <a:cs typeface="Tahoma" panose="020B0604030504040204" pitchFamily="34" charset="0"/>
              </a:rPr>
              <a:t>STTP</a:t>
            </a:r>
          </a:p>
        </xdr:txBody>
      </xdr:sp>
      <xdr:sp macro="" textlink="">
        <xdr:nvSpPr>
          <xdr:cNvPr id="269" name="Rectangle: Beveled 268">
            <a:extLst>
              <a:ext uri="{FF2B5EF4-FFF2-40B4-BE49-F238E27FC236}">
                <a16:creationId xmlns:a16="http://schemas.microsoft.com/office/drawing/2014/main" id="{6E006301-C7AE-4884-9945-73FD24C2DF2C}"/>
              </a:ext>
            </a:extLst>
          </xdr:cNvPr>
          <xdr:cNvSpPr/>
        </xdr:nvSpPr>
        <xdr:spPr>
          <a:xfrm>
            <a:off x="358140" y="186659520"/>
            <a:ext cx="2430780" cy="365760"/>
          </a:xfrm>
          <a:prstGeom prst="bevel">
            <a:avLst/>
          </a:prstGeom>
          <a:solidFill>
            <a:srgbClr val="B469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latin typeface="Tahoma" panose="020B0604030504040204" pitchFamily="34" charset="0"/>
                <a:ea typeface="Tahoma" panose="020B0604030504040204" pitchFamily="34" charset="0"/>
                <a:cs typeface="Tahoma" panose="020B0604030504040204" pitchFamily="34" charset="0"/>
              </a:rPr>
              <a:t>TAKE ME</a:t>
            </a:r>
            <a:r>
              <a:rPr lang="en-US" sz="1400" b="1" baseline="0">
                <a:latin typeface="Tahoma" panose="020B0604030504040204" pitchFamily="34" charset="0"/>
                <a:ea typeface="Tahoma" panose="020B0604030504040204" pitchFamily="34" charset="0"/>
                <a:cs typeface="Tahoma" panose="020B0604030504040204" pitchFamily="34" charset="0"/>
              </a:rPr>
              <a:t> THERE</a:t>
            </a:r>
            <a:endParaRPr lang="en-US" sz="1400" b="1">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38100</xdr:colOff>
      <xdr:row>783</xdr:row>
      <xdr:rowOff>53340</xdr:rowOff>
    </xdr:from>
    <xdr:to>
      <xdr:col>1</xdr:col>
      <xdr:colOff>2781300</xdr:colOff>
      <xdr:row>807</xdr:row>
      <xdr:rowOff>144780</xdr:rowOff>
    </xdr:to>
    <xdr:grpSp>
      <xdr:nvGrpSpPr>
        <xdr:cNvPr id="270" name="STTP option 05">
          <a:extLst>
            <a:ext uri="{FF2B5EF4-FFF2-40B4-BE49-F238E27FC236}">
              <a16:creationId xmlns:a16="http://schemas.microsoft.com/office/drawing/2014/main" id="{7AA0CEFA-B9E5-4E73-A610-22B68C0E0363}"/>
            </a:ext>
          </a:extLst>
        </xdr:cNvPr>
        <xdr:cNvGrpSpPr/>
      </xdr:nvGrpSpPr>
      <xdr:grpSpPr>
        <a:xfrm>
          <a:off x="198120" y="180761640"/>
          <a:ext cx="2743200" cy="4480560"/>
          <a:chOff x="190500" y="182994300"/>
          <a:chExt cx="2743200" cy="4114800"/>
        </a:xfrm>
      </xdr:grpSpPr>
      <xdr:sp macro="" textlink="">
        <xdr:nvSpPr>
          <xdr:cNvPr id="271" name="Rectangle: Rounded Corners 270">
            <a:extLst>
              <a:ext uri="{FF2B5EF4-FFF2-40B4-BE49-F238E27FC236}">
                <a16:creationId xmlns:a16="http://schemas.microsoft.com/office/drawing/2014/main" id="{B0CBF08F-A978-41E9-9679-CB62936182FA}"/>
              </a:ext>
            </a:extLst>
          </xdr:cNvPr>
          <xdr:cNvSpPr/>
        </xdr:nvSpPr>
        <xdr:spPr>
          <a:xfrm>
            <a:off x="190500" y="182994300"/>
            <a:ext cx="2743200" cy="4114800"/>
          </a:xfrm>
          <a:prstGeom prst="roundRect">
            <a:avLst>
              <a:gd name="adj" fmla="val 2848"/>
            </a:avLst>
          </a:prstGeom>
          <a:gradFill flip="none" rotWithShape="1">
            <a:gsLst>
              <a:gs pos="0">
                <a:srgbClr val="B469FF">
                  <a:tint val="66000"/>
                  <a:satMod val="160000"/>
                </a:srgbClr>
              </a:gs>
              <a:gs pos="50000">
                <a:srgbClr val="B469FF">
                  <a:tint val="44500"/>
                  <a:satMod val="160000"/>
                </a:srgbClr>
              </a:gs>
              <a:gs pos="100000">
                <a:srgbClr val="B469FF">
                  <a:tint val="23500"/>
                  <a:satMod val="160000"/>
                </a:srgbClr>
              </a:gs>
            </a:gsLst>
            <a:lin ang="16200000" scaled="1"/>
            <a:tileRect/>
          </a:gradFill>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endParaRPr lang="en-US" sz="1100"/>
          </a:p>
        </xdr:txBody>
      </xdr:sp>
      <xdr:sp macro="" textlink="">
        <xdr:nvSpPr>
          <xdr:cNvPr id="272" name="Oval 271">
            <a:extLst>
              <a:ext uri="{FF2B5EF4-FFF2-40B4-BE49-F238E27FC236}">
                <a16:creationId xmlns:a16="http://schemas.microsoft.com/office/drawing/2014/main" id="{59DEFD9D-A940-40A8-9C71-3F991D3FED60}"/>
              </a:ext>
            </a:extLst>
          </xdr:cNvPr>
          <xdr:cNvSpPr/>
        </xdr:nvSpPr>
        <xdr:spPr>
          <a:xfrm>
            <a:off x="487680" y="183154320"/>
            <a:ext cx="2156460" cy="2156460"/>
          </a:xfrm>
          <a:prstGeom prst="ellipse">
            <a:avLst/>
          </a:prstGeom>
          <a:ln>
            <a:solidFill>
              <a:srgbClr val="FF8585"/>
            </a:solidFill>
          </a:ln>
          <a:effectLst>
            <a:outerShdw blurRad="50800" dist="38100" dir="5400000" algn="t" rotWithShape="0">
              <a:prstClr val="black">
                <a:alpha val="40000"/>
              </a:prstClr>
            </a:outerShdw>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lIns="0" rIns="0" rtlCol="0" anchor="ctr"/>
          <a:lstStyle/>
          <a:p>
            <a:pPr algn="ctr"/>
            <a:r>
              <a:rPr lang="en-US" sz="2400" b="1">
                <a:ln>
                  <a:solidFill>
                    <a:schemeClr val="bg1"/>
                  </a:solidFill>
                </a:ln>
                <a:latin typeface="Tahoma" panose="020B0604030504040204" pitchFamily="34" charset="0"/>
                <a:ea typeface="Tahoma" panose="020B0604030504040204" pitchFamily="34" charset="0"/>
                <a:cs typeface="Tahoma" panose="020B0604030504040204" pitchFamily="34" charset="0"/>
              </a:rPr>
              <a:t>STTP</a:t>
            </a:r>
          </a:p>
        </xdr:txBody>
      </xdr:sp>
      <xdr:sp macro="" textlink="">
        <xdr:nvSpPr>
          <xdr:cNvPr id="273" name="Rectangle: Beveled 272">
            <a:extLst>
              <a:ext uri="{FF2B5EF4-FFF2-40B4-BE49-F238E27FC236}">
                <a16:creationId xmlns:a16="http://schemas.microsoft.com/office/drawing/2014/main" id="{F812219C-45A0-4BB6-97D5-DD508F0EFDE9}"/>
              </a:ext>
            </a:extLst>
          </xdr:cNvPr>
          <xdr:cNvSpPr/>
        </xdr:nvSpPr>
        <xdr:spPr>
          <a:xfrm>
            <a:off x="358140" y="186659520"/>
            <a:ext cx="2430780" cy="365760"/>
          </a:xfrm>
          <a:prstGeom prst="bevel">
            <a:avLst/>
          </a:prstGeom>
          <a:solidFill>
            <a:srgbClr val="B469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latin typeface="Tahoma" panose="020B0604030504040204" pitchFamily="34" charset="0"/>
                <a:ea typeface="Tahoma" panose="020B0604030504040204" pitchFamily="34" charset="0"/>
                <a:cs typeface="Tahoma" panose="020B0604030504040204" pitchFamily="34" charset="0"/>
              </a:rPr>
              <a:t>TAKE ME</a:t>
            </a:r>
            <a:r>
              <a:rPr lang="en-US" sz="1400" b="1" baseline="0">
                <a:latin typeface="Tahoma" panose="020B0604030504040204" pitchFamily="34" charset="0"/>
                <a:ea typeface="Tahoma" panose="020B0604030504040204" pitchFamily="34" charset="0"/>
                <a:cs typeface="Tahoma" panose="020B0604030504040204" pitchFamily="34" charset="0"/>
              </a:rPr>
              <a:t> THERE</a:t>
            </a:r>
            <a:endParaRPr lang="en-US" sz="1400" b="1">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2</xdr:col>
      <xdr:colOff>76200</xdr:colOff>
      <xdr:row>783</xdr:row>
      <xdr:rowOff>53340</xdr:rowOff>
    </xdr:from>
    <xdr:to>
      <xdr:col>3</xdr:col>
      <xdr:colOff>22860</xdr:colOff>
      <xdr:row>807</xdr:row>
      <xdr:rowOff>144780</xdr:rowOff>
    </xdr:to>
    <xdr:grpSp>
      <xdr:nvGrpSpPr>
        <xdr:cNvPr id="274" name="STTP option 06">
          <a:extLst>
            <a:ext uri="{FF2B5EF4-FFF2-40B4-BE49-F238E27FC236}">
              <a16:creationId xmlns:a16="http://schemas.microsoft.com/office/drawing/2014/main" id="{E402019B-BD09-4690-AD28-789876E894BD}"/>
            </a:ext>
          </a:extLst>
        </xdr:cNvPr>
        <xdr:cNvGrpSpPr/>
      </xdr:nvGrpSpPr>
      <xdr:grpSpPr>
        <a:xfrm>
          <a:off x="3032760" y="180761640"/>
          <a:ext cx="2743200" cy="4480560"/>
          <a:chOff x="190500" y="182994300"/>
          <a:chExt cx="2743200" cy="4114800"/>
        </a:xfrm>
      </xdr:grpSpPr>
      <xdr:sp macro="" textlink="">
        <xdr:nvSpPr>
          <xdr:cNvPr id="275" name="Rectangle: Rounded Corners 274">
            <a:extLst>
              <a:ext uri="{FF2B5EF4-FFF2-40B4-BE49-F238E27FC236}">
                <a16:creationId xmlns:a16="http://schemas.microsoft.com/office/drawing/2014/main" id="{F95C82C7-C502-4BE7-8467-1184AC754512}"/>
              </a:ext>
            </a:extLst>
          </xdr:cNvPr>
          <xdr:cNvSpPr/>
        </xdr:nvSpPr>
        <xdr:spPr>
          <a:xfrm>
            <a:off x="190500" y="182994300"/>
            <a:ext cx="2743200" cy="4114800"/>
          </a:xfrm>
          <a:prstGeom prst="roundRect">
            <a:avLst>
              <a:gd name="adj" fmla="val 2848"/>
            </a:avLst>
          </a:prstGeom>
          <a:gradFill flip="none" rotWithShape="1">
            <a:gsLst>
              <a:gs pos="0">
                <a:srgbClr val="B469FF">
                  <a:tint val="66000"/>
                  <a:satMod val="160000"/>
                </a:srgbClr>
              </a:gs>
              <a:gs pos="50000">
                <a:srgbClr val="B469FF">
                  <a:tint val="44500"/>
                  <a:satMod val="160000"/>
                </a:srgbClr>
              </a:gs>
              <a:gs pos="100000">
                <a:srgbClr val="B469FF">
                  <a:tint val="23500"/>
                  <a:satMod val="160000"/>
                </a:srgbClr>
              </a:gs>
            </a:gsLst>
            <a:lin ang="16200000" scaled="1"/>
            <a:tileRect/>
          </a:gradFill>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endParaRPr lang="en-US" sz="1100"/>
          </a:p>
        </xdr:txBody>
      </xdr:sp>
      <xdr:sp macro="" textlink="">
        <xdr:nvSpPr>
          <xdr:cNvPr id="276" name="Oval 275">
            <a:extLst>
              <a:ext uri="{FF2B5EF4-FFF2-40B4-BE49-F238E27FC236}">
                <a16:creationId xmlns:a16="http://schemas.microsoft.com/office/drawing/2014/main" id="{0D93BFD0-B28F-42F2-A1FE-14CCC39D56DA}"/>
              </a:ext>
            </a:extLst>
          </xdr:cNvPr>
          <xdr:cNvSpPr/>
        </xdr:nvSpPr>
        <xdr:spPr>
          <a:xfrm>
            <a:off x="487680" y="183154320"/>
            <a:ext cx="2156460" cy="2156460"/>
          </a:xfrm>
          <a:prstGeom prst="ellipse">
            <a:avLst/>
          </a:prstGeom>
          <a:ln>
            <a:solidFill>
              <a:srgbClr val="FF8585"/>
            </a:solidFill>
          </a:ln>
          <a:effectLst>
            <a:outerShdw blurRad="50800" dist="38100" dir="5400000" algn="t" rotWithShape="0">
              <a:prstClr val="black">
                <a:alpha val="40000"/>
              </a:prstClr>
            </a:outerShdw>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lIns="0" rIns="0" rtlCol="0" anchor="ctr"/>
          <a:lstStyle/>
          <a:p>
            <a:pPr algn="ctr"/>
            <a:r>
              <a:rPr lang="en-US" sz="2400" b="1">
                <a:ln>
                  <a:solidFill>
                    <a:schemeClr val="bg1"/>
                  </a:solidFill>
                </a:ln>
                <a:latin typeface="Tahoma" panose="020B0604030504040204" pitchFamily="34" charset="0"/>
                <a:ea typeface="Tahoma" panose="020B0604030504040204" pitchFamily="34" charset="0"/>
                <a:cs typeface="Tahoma" panose="020B0604030504040204" pitchFamily="34" charset="0"/>
              </a:rPr>
              <a:t>STTP</a:t>
            </a:r>
          </a:p>
        </xdr:txBody>
      </xdr:sp>
      <xdr:sp macro="" textlink="">
        <xdr:nvSpPr>
          <xdr:cNvPr id="277" name="Rectangle: Beveled 276">
            <a:extLst>
              <a:ext uri="{FF2B5EF4-FFF2-40B4-BE49-F238E27FC236}">
                <a16:creationId xmlns:a16="http://schemas.microsoft.com/office/drawing/2014/main" id="{B0D7D741-27A7-40B0-BEFF-DD813077F605}"/>
              </a:ext>
            </a:extLst>
          </xdr:cNvPr>
          <xdr:cNvSpPr/>
        </xdr:nvSpPr>
        <xdr:spPr>
          <a:xfrm>
            <a:off x="358140" y="186659520"/>
            <a:ext cx="2430780" cy="365760"/>
          </a:xfrm>
          <a:prstGeom prst="bevel">
            <a:avLst/>
          </a:prstGeom>
          <a:solidFill>
            <a:srgbClr val="B469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latin typeface="Tahoma" panose="020B0604030504040204" pitchFamily="34" charset="0"/>
                <a:ea typeface="Tahoma" panose="020B0604030504040204" pitchFamily="34" charset="0"/>
                <a:cs typeface="Tahoma" panose="020B0604030504040204" pitchFamily="34" charset="0"/>
              </a:rPr>
              <a:t>TAKE ME</a:t>
            </a:r>
            <a:r>
              <a:rPr lang="en-US" sz="1400" b="1" baseline="0">
                <a:latin typeface="Tahoma" panose="020B0604030504040204" pitchFamily="34" charset="0"/>
                <a:ea typeface="Tahoma" panose="020B0604030504040204" pitchFamily="34" charset="0"/>
                <a:cs typeface="Tahoma" panose="020B0604030504040204" pitchFamily="34" charset="0"/>
              </a:rPr>
              <a:t> THERE</a:t>
            </a:r>
            <a:endParaRPr lang="en-US" sz="1400" b="1">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7620</xdr:colOff>
      <xdr:row>679</xdr:row>
      <xdr:rowOff>22860</xdr:rowOff>
    </xdr:from>
    <xdr:to>
      <xdr:col>14</xdr:col>
      <xdr:colOff>175260</xdr:colOff>
      <xdr:row>700</xdr:row>
      <xdr:rowOff>129540</xdr:rowOff>
    </xdr:to>
    <xdr:grpSp>
      <xdr:nvGrpSpPr>
        <xdr:cNvPr id="278" name="P&amp;P dotted lines">
          <a:extLst>
            <a:ext uri="{FF2B5EF4-FFF2-40B4-BE49-F238E27FC236}">
              <a16:creationId xmlns:a16="http://schemas.microsoft.com/office/drawing/2014/main" id="{0D032371-C271-4DA0-BEAE-B0C533FC869A}"/>
            </a:ext>
          </a:extLst>
        </xdr:cNvPr>
        <xdr:cNvGrpSpPr/>
      </xdr:nvGrpSpPr>
      <xdr:grpSpPr>
        <a:xfrm>
          <a:off x="167640" y="169865040"/>
          <a:ext cx="11704320" cy="3947160"/>
          <a:chOff x="167640" y="169735500"/>
          <a:chExt cx="11704320" cy="3992880"/>
        </a:xfrm>
      </xdr:grpSpPr>
      <xdr:cxnSp macro="">
        <xdr:nvCxnSpPr>
          <xdr:cNvPr id="279" name="Straight Connector 278">
            <a:extLst>
              <a:ext uri="{FF2B5EF4-FFF2-40B4-BE49-F238E27FC236}">
                <a16:creationId xmlns:a16="http://schemas.microsoft.com/office/drawing/2014/main" id="{4266D52F-D602-423D-A50A-0AE4522B410C}"/>
              </a:ext>
            </a:extLst>
          </xdr:cNvPr>
          <xdr:cNvCxnSpPr/>
        </xdr:nvCxnSpPr>
        <xdr:spPr>
          <a:xfrm>
            <a:off x="167640" y="17009364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0" name="Straight Connector 279">
            <a:extLst>
              <a:ext uri="{FF2B5EF4-FFF2-40B4-BE49-F238E27FC236}">
                <a16:creationId xmlns:a16="http://schemas.microsoft.com/office/drawing/2014/main" id="{6218DFCA-D260-4AA0-90CC-3F550C4889D2}"/>
              </a:ext>
            </a:extLst>
          </xdr:cNvPr>
          <xdr:cNvCxnSpPr/>
        </xdr:nvCxnSpPr>
        <xdr:spPr>
          <a:xfrm>
            <a:off x="167640" y="17045940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1" name="Straight Connector 280">
            <a:extLst>
              <a:ext uri="{FF2B5EF4-FFF2-40B4-BE49-F238E27FC236}">
                <a16:creationId xmlns:a16="http://schemas.microsoft.com/office/drawing/2014/main" id="{818ABFE7-39C2-410F-AE4D-4A1A98042EBA}"/>
              </a:ext>
            </a:extLst>
          </xdr:cNvPr>
          <xdr:cNvCxnSpPr/>
        </xdr:nvCxnSpPr>
        <xdr:spPr>
          <a:xfrm>
            <a:off x="167640" y="17082516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2" name="Straight Connector 281">
            <a:extLst>
              <a:ext uri="{FF2B5EF4-FFF2-40B4-BE49-F238E27FC236}">
                <a16:creationId xmlns:a16="http://schemas.microsoft.com/office/drawing/2014/main" id="{4E723367-AC2F-4D87-BDC9-1390F2DF7618}"/>
              </a:ext>
            </a:extLst>
          </xdr:cNvPr>
          <xdr:cNvCxnSpPr/>
        </xdr:nvCxnSpPr>
        <xdr:spPr>
          <a:xfrm>
            <a:off x="167640" y="17119092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3" name="Straight Connector 282">
            <a:extLst>
              <a:ext uri="{FF2B5EF4-FFF2-40B4-BE49-F238E27FC236}">
                <a16:creationId xmlns:a16="http://schemas.microsoft.com/office/drawing/2014/main" id="{70D4CB87-F84B-4618-8E2F-70559B2FB8A0}"/>
              </a:ext>
            </a:extLst>
          </xdr:cNvPr>
          <xdr:cNvCxnSpPr/>
        </xdr:nvCxnSpPr>
        <xdr:spPr>
          <a:xfrm>
            <a:off x="167640" y="17156430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4" name="Straight Connector 283">
            <a:extLst>
              <a:ext uri="{FF2B5EF4-FFF2-40B4-BE49-F238E27FC236}">
                <a16:creationId xmlns:a16="http://schemas.microsoft.com/office/drawing/2014/main" id="{EB0DDBB9-A77D-4845-971A-CD856A8D46CF}"/>
              </a:ext>
            </a:extLst>
          </xdr:cNvPr>
          <xdr:cNvCxnSpPr/>
        </xdr:nvCxnSpPr>
        <xdr:spPr>
          <a:xfrm>
            <a:off x="167640" y="17192244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5" name="Straight Connector 284">
            <a:extLst>
              <a:ext uri="{FF2B5EF4-FFF2-40B4-BE49-F238E27FC236}">
                <a16:creationId xmlns:a16="http://schemas.microsoft.com/office/drawing/2014/main" id="{91656143-71C5-417D-BA07-C3D19692BB72}"/>
              </a:ext>
            </a:extLst>
          </xdr:cNvPr>
          <xdr:cNvCxnSpPr/>
        </xdr:nvCxnSpPr>
        <xdr:spPr>
          <a:xfrm>
            <a:off x="167640" y="17230344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6" name="Straight Connector 285">
            <a:extLst>
              <a:ext uri="{FF2B5EF4-FFF2-40B4-BE49-F238E27FC236}">
                <a16:creationId xmlns:a16="http://schemas.microsoft.com/office/drawing/2014/main" id="{6806035A-A08F-4A8E-858A-623D2CF99A5A}"/>
              </a:ext>
            </a:extLst>
          </xdr:cNvPr>
          <xdr:cNvCxnSpPr/>
        </xdr:nvCxnSpPr>
        <xdr:spPr>
          <a:xfrm>
            <a:off x="167640" y="17266158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7" name="Straight Connector 286">
            <a:extLst>
              <a:ext uri="{FF2B5EF4-FFF2-40B4-BE49-F238E27FC236}">
                <a16:creationId xmlns:a16="http://schemas.microsoft.com/office/drawing/2014/main" id="{DBCEF0A0-4915-4597-8B55-5E7A72DCA903}"/>
              </a:ext>
            </a:extLst>
          </xdr:cNvPr>
          <xdr:cNvCxnSpPr/>
        </xdr:nvCxnSpPr>
        <xdr:spPr>
          <a:xfrm>
            <a:off x="167640" y="17301972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8" name="Straight Connector 287">
            <a:extLst>
              <a:ext uri="{FF2B5EF4-FFF2-40B4-BE49-F238E27FC236}">
                <a16:creationId xmlns:a16="http://schemas.microsoft.com/office/drawing/2014/main" id="{6221C8D9-D8AF-4130-A5E6-BB0C8719FEC0}"/>
              </a:ext>
            </a:extLst>
          </xdr:cNvPr>
          <xdr:cNvCxnSpPr/>
        </xdr:nvCxnSpPr>
        <xdr:spPr>
          <a:xfrm>
            <a:off x="167640" y="17338548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9" name="Straight Connector 288">
            <a:extLst>
              <a:ext uri="{FF2B5EF4-FFF2-40B4-BE49-F238E27FC236}">
                <a16:creationId xmlns:a16="http://schemas.microsoft.com/office/drawing/2014/main" id="{68E0BDF2-6BB4-4A70-9C38-1A37648C1C3B}"/>
              </a:ext>
            </a:extLst>
          </xdr:cNvPr>
          <xdr:cNvCxnSpPr/>
        </xdr:nvCxnSpPr>
        <xdr:spPr>
          <a:xfrm>
            <a:off x="167640" y="17372838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90" name="Straight Connector 289">
            <a:extLst>
              <a:ext uri="{FF2B5EF4-FFF2-40B4-BE49-F238E27FC236}">
                <a16:creationId xmlns:a16="http://schemas.microsoft.com/office/drawing/2014/main" id="{58BBC72E-9CA0-44B4-9B5C-81C17D94F6B9}"/>
              </a:ext>
            </a:extLst>
          </xdr:cNvPr>
          <xdr:cNvCxnSpPr/>
        </xdr:nvCxnSpPr>
        <xdr:spPr>
          <a:xfrm>
            <a:off x="167640" y="16973550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2</xdr:col>
      <xdr:colOff>121920</xdr:colOff>
      <xdr:row>66</xdr:row>
      <xdr:rowOff>48260</xdr:rowOff>
    </xdr:from>
    <xdr:to>
      <xdr:col>2</xdr:col>
      <xdr:colOff>2664172</xdr:colOff>
      <xdr:row>76</xdr:row>
      <xdr:rowOff>149018</xdr:rowOff>
    </xdr:to>
    <xdr:pic>
      <xdr:nvPicPr>
        <xdr:cNvPr id="291" name="getting with quarter-phase">
          <a:extLst>
            <a:ext uri="{FF2B5EF4-FFF2-40B4-BE49-F238E27FC236}">
              <a16:creationId xmlns:a16="http://schemas.microsoft.com/office/drawing/2014/main" id="{FE2C2887-56A0-4837-92AF-54CA9DEFA956}"/>
            </a:ext>
          </a:extLst>
        </xdr:cNvPr>
        <xdr:cNvPicPr>
          <a:picLocks noChangeAspect="1"/>
        </xdr:cNvPicPr>
      </xdr:nvPicPr>
      <xdr:blipFill>
        <a:blip xmlns:r="http://schemas.openxmlformats.org/officeDocument/2006/relationships" r:embed="rId105"/>
        <a:stretch>
          <a:fillRect/>
        </a:stretch>
      </xdr:blipFill>
      <xdr:spPr>
        <a:xfrm>
          <a:off x="3078480" y="16827500"/>
          <a:ext cx="2542252" cy="2005758"/>
        </a:xfrm>
        <a:prstGeom prst="rect">
          <a:avLst/>
        </a:prstGeom>
      </xdr:spPr>
    </xdr:pic>
    <xdr:clientData/>
  </xdr:twoCellAnchor>
  <xdr:twoCellAnchor editAs="oneCell">
    <xdr:from>
      <xdr:col>0</xdr:col>
      <xdr:colOff>154941</xdr:colOff>
      <xdr:row>79</xdr:row>
      <xdr:rowOff>78740</xdr:rowOff>
    </xdr:from>
    <xdr:to>
      <xdr:col>1</xdr:col>
      <xdr:colOff>2549366</xdr:colOff>
      <xdr:row>89</xdr:row>
      <xdr:rowOff>191691</xdr:rowOff>
    </xdr:to>
    <xdr:pic>
      <xdr:nvPicPr>
        <xdr:cNvPr id="292" name="getting alone quarter-phase">
          <a:extLst>
            <a:ext uri="{FF2B5EF4-FFF2-40B4-BE49-F238E27FC236}">
              <a16:creationId xmlns:a16="http://schemas.microsoft.com/office/drawing/2014/main" id="{0209962B-0F96-4770-AAF1-FE914084B4D4}"/>
            </a:ext>
          </a:extLst>
        </xdr:cNvPr>
        <xdr:cNvPicPr>
          <a:picLocks noChangeAspect="1"/>
        </xdr:cNvPicPr>
      </xdr:nvPicPr>
      <xdr:blipFill>
        <a:blip xmlns:r="http://schemas.openxmlformats.org/officeDocument/2006/relationships" r:embed="rId106"/>
        <a:stretch>
          <a:fillRect/>
        </a:stretch>
      </xdr:blipFill>
      <xdr:spPr>
        <a:xfrm>
          <a:off x="154941" y="19334480"/>
          <a:ext cx="2554445" cy="2017951"/>
        </a:xfrm>
        <a:prstGeom prst="rect">
          <a:avLst/>
        </a:prstGeom>
      </xdr:spPr>
    </xdr:pic>
    <xdr:clientData/>
  </xdr:twoCellAnchor>
  <xdr:twoCellAnchor editAs="oneCell">
    <xdr:from>
      <xdr:col>0</xdr:col>
      <xdr:colOff>66180</xdr:colOff>
      <xdr:row>601</xdr:row>
      <xdr:rowOff>180480</xdr:rowOff>
    </xdr:from>
    <xdr:to>
      <xdr:col>1</xdr:col>
      <xdr:colOff>2686177</xdr:colOff>
      <xdr:row>605</xdr:row>
      <xdr:rowOff>32854</xdr:rowOff>
    </xdr:to>
    <xdr:pic>
      <xdr:nvPicPr>
        <xdr:cNvPr id="293" name="self-needs/social-needs hemispheres">
          <a:extLst>
            <a:ext uri="{FF2B5EF4-FFF2-40B4-BE49-F238E27FC236}">
              <a16:creationId xmlns:a16="http://schemas.microsoft.com/office/drawing/2014/main" id="{F11962D6-A977-4F61-93A7-DD96095C8744}"/>
            </a:ext>
          </a:extLst>
        </xdr:cNvPr>
        <xdr:cNvPicPr>
          <a:picLocks noChangeAspect="1"/>
        </xdr:cNvPicPr>
      </xdr:nvPicPr>
      <xdr:blipFill>
        <a:blip xmlns:r="http://schemas.openxmlformats.org/officeDocument/2006/relationships" r:embed="rId107"/>
        <a:stretch>
          <a:fillRect/>
        </a:stretch>
      </xdr:blipFill>
      <xdr:spPr>
        <a:xfrm>
          <a:off x="66180" y="149357220"/>
          <a:ext cx="2780017" cy="2328874"/>
        </a:xfrm>
        <a:prstGeom prst="rect">
          <a:avLst/>
        </a:prstGeom>
      </xdr:spPr>
    </xdr:pic>
    <xdr:clientData/>
  </xdr:twoCellAnchor>
  <xdr:twoCellAnchor editAs="oneCell">
    <xdr:from>
      <xdr:col>10</xdr:col>
      <xdr:colOff>594360</xdr:colOff>
      <xdr:row>0</xdr:row>
      <xdr:rowOff>76201</xdr:rowOff>
    </xdr:from>
    <xdr:to>
      <xdr:col>14</xdr:col>
      <xdr:colOff>38100</xdr:colOff>
      <xdr:row>0</xdr:row>
      <xdr:rowOff>354636</xdr:rowOff>
    </xdr:to>
    <xdr:pic>
      <xdr:nvPicPr>
        <xdr:cNvPr id="294" name="Value Relating trademark">
          <a:hlinkClick xmlns:r="http://schemas.openxmlformats.org/officeDocument/2006/relationships" r:id="rId108"/>
          <a:extLst>
            <a:ext uri="{FF2B5EF4-FFF2-40B4-BE49-F238E27FC236}">
              <a16:creationId xmlns:a16="http://schemas.microsoft.com/office/drawing/2014/main" id="{71494BA2-2672-4637-AD3D-EAC536A3A62F}"/>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9745980" y="76201"/>
          <a:ext cx="1988820" cy="278435"/>
        </a:xfrm>
        <a:prstGeom prst="rect">
          <a:avLst/>
        </a:prstGeom>
      </xdr:spPr>
    </xdr:pic>
    <xdr:clientData/>
  </xdr:twoCellAnchor>
  <xdr:twoCellAnchor editAs="oneCell">
    <xdr:from>
      <xdr:col>1</xdr:col>
      <xdr:colOff>45720</xdr:colOff>
      <xdr:row>160</xdr:row>
      <xdr:rowOff>152400</xdr:rowOff>
    </xdr:from>
    <xdr:to>
      <xdr:col>1</xdr:col>
      <xdr:colOff>2563586</xdr:colOff>
      <xdr:row>173</xdr:row>
      <xdr:rowOff>187670</xdr:rowOff>
    </xdr:to>
    <xdr:pic>
      <xdr:nvPicPr>
        <xdr:cNvPr id="295" name="MY SPRING season of planting">
          <a:extLst>
            <a:ext uri="{FF2B5EF4-FFF2-40B4-BE49-F238E27FC236}">
              <a16:creationId xmlns:a16="http://schemas.microsoft.com/office/drawing/2014/main" id="{699BA203-3C48-4554-A367-3D854A407631}"/>
            </a:ext>
          </a:extLst>
        </xdr:cNvPr>
        <xdr:cNvPicPr>
          <a:picLocks noChangeAspect="1"/>
        </xdr:cNvPicPr>
      </xdr:nvPicPr>
      <xdr:blipFill>
        <a:blip xmlns:r="http://schemas.openxmlformats.org/officeDocument/2006/relationships" r:embed="rId110"/>
        <a:stretch>
          <a:fillRect/>
        </a:stretch>
      </xdr:blipFill>
      <xdr:spPr>
        <a:xfrm>
          <a:off x="205740" y="40553640"/>
          <a:ext cx="2517866" cy="2511770"/>
        </a:xfrm>
        <a:prstGeom prst="rect">
          <a:avLst/>
        </a:prstGeom>
      </xdr:spPr>
    </xdr:pic>
    <xdr:clientData/>
  </xdr:twoCellAnchor>
  <xdr:twoCellAnchor editAs="oneCell">
    <xdr:from>
      <xdr:col>1</xdr:col>
      <xdr:colOff>0</xdr:colOff>
      <xdr:row>192</xdr:row>
      <xdr:rowOff>68581</xdr:rowOff>
    </xdr:from>
    <xdr:to>
      <xdr:col>1</xdr:col>
      <xdr:colOff>2517866</xdr:colOff>
      <xdr:row>205</xdr:row>
      <xdr:rowOff>109947</xdr:rowOff>
    </xdr:to>
    <xdr:pic>
      <xdr:nvPicPr>
        <xdr:cNvPr id="296" name="MY SUMMER of shared growth">
          <a:extLst>
            <a:ext uri="{FF2B5EF4-FFF2-40B4-BE49-F238E27FC236}">
              <a16:creationId xmlns:a16="http://schemas.microsoft.com/office/drawing/2014/main" id="{3BA20CF5-1A6A-469A-9B84-D92C641076E9}"/>
            </a:ext>
          </a:extLst>
        </xdr:cNvPr>
        <xdr:cNvPicPr>
          <a:picLocks noChangeAspect="1"/>
        </xdr:cNvPicPr>
      </xdr:nvPicPr>
      <xdr:blipFill>
        <a:blip xmlns:r="http://schemas.openxmlformats.org/officeDocument/2006/relationships" r:embed="rId111"/>
        <a:stretch>
          <a:fillRect/>
        </a:stretch>
      </xdr:blipFill>
      <xdr:spPr>
        <a:xfrm>
          <a:off x="160020" y="48470821"/>
          <a:ext cx="2517866" cy="2517866"/>
        </a:xfrm>
        <a:prstGeom prst="rect">
          <a:avLst/>
        </a:prstGeom>
      </xdr:spPr>
    </xdr:pic>
    <xdr:clientData/>
  </xdr:twoCellAnchor>
  <xdr:twoCellAnchor editAs="oneCell">
    <xdr:from>
      <xdr:col>1</xdr:col>
      <xdr:colOff>83820</xdr:colOff>
      <xdr:row>224</xdr:row>
      <xdr:rowOff>137161</xdr:rowOff>
    </xdr:from>
    <xdr:to>
      <xdr:col>1</xdr:col>
      <xdr:colOff>2601686</xdr:colOff>
      <xdr:row>237</xdr:row>
      <xdr:rowOff>178527</xdr:rowOff>
    </xdr:to>
    <xdr:pic>
      <xdr:nvPicPr>
        <xdr:cNvPr id="297" name="MY AUTUMN season of harvest">
          <a:extLst>
            <a:ext uri="{FF2B5EF4-FFF2-40B4-BE49-F238E27FC236}">
              <a16:creationId xmlns:a16="http://schemas.microsoft.com/office/drawing/2014/main" id="{A6F85C94-A487-4143-AF2A-C6CD0C011B97}"/>
            </a:ext>
          </a:extLst>
        </xdr:cNvPr>
        <xdr:cNvPicPr>
          <a:picLocks noChangeAspect="1"/>
        </xdr:cNvPicPr>
      </xdr:nvPicPr>
      <xdr:blipFill>
        <a:blip xmlns:r="http://schemas.openxmlformats.org/officeDocument/2006/relationships" r:embed="rId112"/>
        <a:stretch>
          <a:fillRect/>
        </a:stretch>
      </xdr:blipFill>
      <xdr:spPr>
        <a:xfrm>
          <a:off x="243840" y="56540401"/>
          <a:ext cx="2517866" cy="2517866"/>
        </a:xfrm>
        <a:prstGeom prst="rect">
          <a:avLst/>
        </a:prstGeom>
      </xdr:spPr>
    </xdr:pic>
    <xdr:clientData/>
  </xdr:twoCellAnchor>
  <xdr:twoCellAnchor editAs="oneCell">
    <xdr:from>
      <xdr:col>1</xdr:col>
      <xdr:colOff>83820</xdr:colOff>
      <xdr:row>256</xdr:row>
      <xdr:rowOff>182880</xdr:rowOff>
    </xdr:from>
    <xdr:to>
      <xdr:col>1</xdr:col>
      <xdr:colOff>2601686</xdr:colOff>
      <xdr:row>270</xdr:row>
      <xdr:rowOff>33746</xdr:rowOff>
    </xdr:to>
    <xdr:pic>
      <xdr:nvPicPr>
        <xdr:cNvPr id="298" name="MY WINTER of inner growth">
          <a:extLst>
            <a:ext uri="{FF2B5EF4-FFF2-40B4-BE49-F238E27FC236}">
              <a16:creationId xmlns:a16="http://schemas.microsoft.com/office/drawing/2014/main" id="{678EE5C1-8D0B-46B8-8816-A9F648BABBD3}"/>
            </a:ext>
          </a:extLst>
        </xdr:cNvPr>
        <xdr:cNvPicPr>
          <a:picLocks noChangeAspect="1"/>
        </xdr:cNvPicPr>
      </xdr:nvPicPr>
      <xdr:blipFill>
        <a:blip xmlns:r="http://schemas.openxmlformats.org/officeDocument/2006/relationships" r:embed="rId113"/>
        <a:stretch>
          <a:fillRect/>
        </a:stretch>
      </xdr:blipFill>
      <xdr:spPr>
        <a:xfrm>
          <a:off x="243840" y="64587120"/>
          <a:ext cx="2517866" cy="2517866"/>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s://biblehub.com/ecclesiastes/3-1.htm" TargetMode="External"/><Relationship Id="rId7" Type="http://schemas.openxmlformats.org/officeDocument/2006/relationships/comments" Target="../comments1.xml"/><Relationship Id="rId2" Type="http://schemas.openxmlformats.org/officeDocument/2006/relationships/hyperlink" Target="https://www.biblegateway.com/passage/?search=Ecclesiastes+7%3A18&amp;version=NASB" TargetMode="External"/><Relationship Id="rId1" Type="http://schemas.openxmlformats.org/officeDocument/2006/relationships/hyperlink" Target="https://www.google.com/search?q=johari+window&amp;sxsrf=ACYBGNQ_YgmrgjCNjU3JlkSWLq8aRj-rWA:1578092240992&amp;source=lnms&amp;tbm=isch&amp;sa=X&amp;ved=2ahUKEwjtvcnbw-jmAhUPV80KHeVyCEEQ_AUoAXoECBIQAw" TargetMode="External"/><Relationship Id="rId6" Type="http://schemas.openxmlformats.org/officeDocument/2006/relationships/vmlDrawing" Target="../drawings/vmlDrawing1.vm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984CD6-855D-462A-88D2-C6F7AB9760D0}">
  <dimension ref="A1:DAD857"/>
  <sheetViews>
    <sheetView tabSelected="1" zoomScaleNormal="100" workbookViewId="0"/>
  </sheetViews>
  <sheetFormatPr defaultColWidth="9.109375" defaultRowHeight="14.4" x14ac:dyDescent="0.3"/>
  <cols>
    <col min="1" max="1" width="2.33203125" customWidth="1"/>
    <col min="2" max="3" width="40.77734375" customWidth="1"/>
    <col min="4" max="4" width="2.33203125" customWidth="1"/>
    <col min="5" max="5" width="3.77734375" customWidth="1"/>
    <col min="6" max="6" width="5.77734375" customWidth="1"/>
    <col min="7" max="7" width="9.77734375" customWidth="1"/>
    <col min="8" max="8" width="9.109375" customWidth="1"/>
    <col min="10" max="10" width="9.6640625" bestFit="1" customWidth="1"/>
    <col min="13" max="13" width="9.77734375" customWidth="1"/>
    <col min="15" max="15" width="3.77734375" customWidth="1"/>
    <col min="26" max="26" width="9.109375" customWidth="1"/>
    <col min="27" max="55" width="9.109375" hidden="1" customWidth="1"/>
    <col min="56" max="56" width="16.33203125" hidden="1" customWidth="1"/>
  </cols>
  <sheetData>
    <row r="1" spans="1:2734" s="13" customFormat="1" ht="35.4" x14ac:dyDescent="0.3">
      <c r="A1" s="1" t="s">
        <v>0</v>
      </c>
      <c r="B1" s="2"/>
      <c r="C1" s="2"/>
      <c r="D1" s="3"/>
      <c r="E1" s="4" t="s">
        <v>1</v>
      </c>
      <c r="F1" s="5"/>
      <c r="G1" s="5"/>
      <c r="H1" s="5"/>
      <c r="I1" s="5"/>
      <c r="J1" s="5"/>
      <c r="K1" s="6"/>
      <c r="L1" s="6"/>
      <c r="M1" s="6"/>
      <c r="N1" s="6"/>
      <c r="O1" s="6"/>
      <c r="P1" s="7"/>
      <c r="Q1" s="7"/>
      <c r="R1" s="7"/>
      <c r="S1" s="7"/>
      <c r="T1" s="7"/>
      <c r="U1" s="7"/>
      <c r="V1" s="7"/>
      <c r="W1" s="7"/>
      <c r="X1" s="7"/>
      <c r="Y1" s="7"/>
      <c r="Z1" s="7"/>
      <c r="AA1" s="8">
        <f ca="1">TODAY()</f>
        <v>43838</v>
      </c>
      <c r="AB1" s="7"/>
      <c r="AC1" s="9" t="str">
        <f>AZ5</f>
        <v>absolutely untrue</v>
      </c>
      <c r="AD1" s="9" t="str">
        <f>AZ6</f>
        <v>mostly untrue</v>
      </c>
      <c r="AE1" s="9" t="str">
        <f>AZ7</f>
        <v>somewhat untrue</v>
      </c>
      <c r="AF1" s="10" t="str">
        <f>AZ8</f>
        <v>can’t say true or false</v>
      </c>
      <c r="AG1" s="9" t="str">
        <f>AZ9</f>
        <v>somewhat true</v>
      </c>
      <c r="AH1" s="9" t="str">
        <f>AZ10</f>
        <v>mostly true</v>
      </c>
      <c r="AI1" s="9" t="str">
        <f>AZ11</f>
        <v>absolutely true</v>
      </c>
      <c r="AJ1" s="11"/>
      <c r="AK1" s="7"/>
      <c r="AL1" s="7"/>
      <c r="AM1" s="7"/>
      <c r="AN1" s="7"/>
      <c r="AO1" s="12">
        <v>-15</v>
      </c>
      <c r="AP1" s="12">
        <v>15</v>
      </c>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c r="BW1" s="7"/>
      <c r="BX1" s="7"/>
      <c r="BY1" s="7"/>
      <c r="BZ1" s="7"/>
      <c r="CA1" s="7"/>
      <c r="CB1" s="7"/>
      <c r="CC1" s="7"/>
      <c r="CD1" s="7"/>
      <c r="CE1" s="7"/>
      <c r="CF1" s="7"/>
      <c r="CG1" s="7"/>
      <c r="CH1" s="7"/>
      <c r="CI1" s="7"/>
      <c r="CJ1"/>
      <c r="CK1"/>
      <c r="CL1"/>
      <c r="CM1"/>
      <c r="CN1"/>
      <c r="CO1"/>
      <c r="CP1"/>
      <c r="CQ1"/>
      <c r="CR1"/>
      <c r="CS1"/>
      <c r="CT1"/>
      <c r="CU1"/>
      <c r="CV1"/>
      <c r="CW1"/>
      <c r="CX1"/>
      <c r="CY1"/>
      <c r="CZ1"/>
      <c r="DA1"/>
      <c r="DB1"/>
      <c r="DC1"/>
      <c r="DD1"/>
      <c r="DE1"/>
      <c r="DF1"/>
      <c r="DG1"/>
      <c r="DH1"/>
      <c r="DI1"/>
      <c r="DJ1"/>
      <c r="DK1"/>
      <c r="DL1"/>
      <c r="DM1"/>
      <c r="DN1"/>
      <c r="DO1"/>
      <c r="DP1"/>
      <c r="DQ1"/>
      <c r="DR1"/>
      <c r="DS1"/>
      <c r="DT1"/>
      <c r="DU1"/>
      <c r="DV1"/>
      <c r="DW1"/>
      <c r="DX1"/>
      <c r="DY1"/>
      <c r="DZ1"/>
      <c r="EA1"/>
      <c r="EB1"/>
      <c r="EC1"/>
      <c r="ED1"/>
      <c r="EE1"/>
      <c r="EF1"/>
      <c r="EG1"/>
      <c r="EH1"/>
      <c r="EI1"/>
      <c r="EJ1"/>
      <c r="EK1"/>
      <c r="EL1"/>
      <c r="EM1"/>
      <c r="EN1"/>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c r="IF1"/>
      <c r="IG1"/>
      <c r="IH1"/>
      <c r="II1"/>
      <c r="IJ1"/>
      <c r="IK1"/>
      <c r="IL1"/>
      <c r="IM1"/>
      <c r="IN1"/>
      <c r="IO1"/>
      <c r="IP1"/>
      <c r="IQ1"/>
      <c r="IR1"/>
      <c r="IS1"/>
      <c r="IT1"/>
      <c r="IU1"/>
      <c r="IV1"/>
      <c r="IW1"/>
      <c r="IX1"/>
      <c r="IY1"/>
      <c r="IZ1"/>
      <c r="JA1"/>
      <c r="JB1"/>
      <c r="JC1"/>
      <c r="JD1"/>
      <c r="JE1"/>
      <c r="JF1"/>
      <c r="JG1"/>
      <c r="JH1"/>
      <c r="JI1"/>
      <c r="JJ1"/>
      <c r="JK1"/>
      <c r="JL1"/>
      <c r="JM1"/>
      <c r="JN1"/>
      <c r="JO1"/>
      <c r="JP1"/>
      <c r="JQ1"/>
      <c r="JR1"/>
      <c r="JS1"/>
      <c r="JT1"/>
      <c r="JU1"/>
      <c r="JV1"/>
      <c r="JW1"/>
      <c r="JX1"/>
      <c r="JY1"/>
      <c r="JZ1"/>
      <c r="KA1"/>
      <c r="KB1"/>
      <c r="KC1"/>
      <c r="KD1"/>
      <c r="KE1"/>
      <c r="KF1"/>
      <c r="KG1"/>
      <c r="KH1"/>
      <c r="KI1"/>
      <c r="KJ1"/>
      <c r="KK1"/>
      <c r="KL1"/>
      <c r="KM1"/>
      <c r="KN1"/>
      <c r="KO1"/>
      <c r="KP1"/>
      <c r="KQ1"/>
      <c r="KR1"/>
      <c r="KS1"/>
      <c r="KT1"/>
      <c r="KU1"/>
      <c r="KV1"/>
      <c r="KW1"/>
      <c r="KX1"/>
      <c r="KY1"/>
      <c r="KZ1"/>
      <c r="LA1"/>
      <c r="LB1"/>
      <c r="LC1"/>
      <c r="LD1"/>
      <c r="LE1"/>
      <c r="LF1"/>
      <c r="LG1"/>
      <c r="LH1"/>
      <c r="LI1"/>
      <c r="LJ1"/>
      <c r="LK1"/>
      <c r="LL1"/>
      <c r="LM1"/>
      <c r="LN1"/>
      <c r="LO1"/>
      <c r="LP1"/>
      <c r="LQ1"/>
      <c r="LR1"/>
      <c r="LS1"/>
      <c r="LT1"/>
      <c r="LU1"/>
      <c r="LV1"/>
      <c r="LW1"/>
      <c r="LX1"/>
      <c r="LY1"/>
      <c r="LZ1"/>
      <c r="MA1"/>
      <c r="MB1"/>
      <c r="MC1"/>
      <c r="MD1"/>
      <c r="ME1"/>
      <c r="MF1"/>
      <c r="MG1"/>
      <c r="MH1"/>
      <c r="MI1"/>
      <c r="MJ1"/>
      <c r="MK1"/>
      <c r="ML1"/>
      <c r="MM1"/>
      <c r="MN1"/>
      <c r="MO1"/>
      <c r="MP1"/>
      <c r="MQ1"/>
      <c r="MR1"/>
      <c r="MS1"/>
      <c r="MT1"/>
      <c r="MU1"/>
      <c r="MV1"/>
      <c r="MW1"/>
      <c r="MX1"/>
      <c r="MY1"/>
      <c r="MZ1"/>
      <c r="NA1"/>
      <c r="NB1"/>
      <c r="NC1"/>
      <c r="ND1"/>
      <c r="NE1"/>
      <c r="NF1"/>
      <c r="NG1"/>
      <c r="NH1"/>
      <c r="NI1"/>
      <c r="NJ1"/>
      <c r="NK1"/>
      <c r="NL1"/>
      <c r="NM1"/>
      <c r="NN1"/>
      <c r="NO1"/>
      <c r="NP1"/>
      <c r="NQ1"/>
      <c r="NR1"/>
      <c r="NS1"/>
      <c r="NT1"/>
      <c r="NU1"/>
      <c r="NV1"/>
      <c r="NW1"/>
      <c r="NX1"/>
      <c r="NY1"/>
      <c r="NZ1"/>
      <c r="OA1"/>
      <c r="OB1"/>
      <c r="OC1"/>
      <c r="OD1"/>
      <c r="OE1"/>
      <c r="OF1"/>
      <c r="OG1"/>
      <c r="OH1"/>
      <c r="OI1"/>
      <c r="OJ1"/>
      <c r="OK1"/>
      <c r="OL1"/>
      <c r="OM1"/>
      <c r="ON1"/>
      <c r="OO1"/>
      <c r="OP1"/>
      <c r="OQ1"/>
      <c r="OR1"/>
      <c r="OS1"/>
      <c r="OT1"/>
      <c r="OU1"/>
      <c r="OV1"/>
      <c r="OW1"/>
      <c r="OX1"/>
      <c r="OY1"/>
      <c r="OZ1"/>
      <c r="PA1"/>
      <c r="PB1"/>
      <c r="PC1"/>
      <c r="PD1"/>
      <c r="PE1"/>
      <c r="PF1"/>
      <c r="PG1"/>
      <c r="PH1"/>
      <c r="PI1"/>
      <c r="PJ1"/>
      <c r="PK1"/>
      <c r="PL1"/>
      <c r="PM1"/>
      <c r="PN1"/>
      <c r="PO1"/>
      <c r="PP1"/>
      <c r="PQ1"/>
      <c r="PR1"/>
      <c r="PS1"/>
      <c r="PT1"/>
      <c r="PU1"/>
      <c r="PV1"/>
      <c r="PW1"/>
      <c r="PX1"/>
      <c r="PY1"/>
      <c r="PZ1"/>
      <c r="QA1"/>
      <c r="QB1"/>
      <c r="QC1"/>
      <c r="QD1"/>
      <c r="QE1"/>
      <c r="QF1"/>
      <c r="QG1"/>
      <c r="QH1"/>
      <c r="QI1"/>
      <c r="QJ1"/>
      <c r="QK1"/>
      <c r="QL1"/>
      <c r="QM1"/>
      <c r="QN1"/>
      <c r="QO1"/>
      <c r="QP1"/>
      <c r="QQ1"/>
      <c r="QR1"/>
      <c r="QS1"/>
      <c r="QT1"/>
      <c r="QU1"/>
      <c r="QV1"/>
      <c r="QW1"/>
      <c r="QX1"/>
      <c r="QY1"/>
      <c r="QZ1"/>
      <c r="RA1"/>
      <c r="RB1"/>
      <c r="RC1"/>
      <c r="RD1"/>
      <c r="RE1"/>
      <c r="RF1"/>
      <c r="RG1"/>
      <c r="RH1"/>
      <c r="RI1"/>
      <c r="RJ1"/>
      <c r="RK1"/>
      <c r="RL1"/>
      <c r="RM1"/>
      <c r="RN1"/>
      <c r="RO1"/>
      <c r="RP1"/>
      <c r="RQ1"/>
      <c r="RR1"/>
      <c r="RS1"/>
      <c r="RT1"/>
      <c r="RU1"/>
      <c r="RV1"/>
      <c r="RW1"/>
      <c r="RX1"/>
      <c r="RY1"/>
      <c r="RZ1"/>
      <c r="SA1"/>
      <c r="SB1"/>
      <c r="SC1"/>
      <c r="SD1"/>
      <c r="SE1"/>
      <c r="SF1"/>
      <c r="SG1"/>
      <c r="SH1"/>
      <c r="SI1"/>
      <c r="SJ1"/>
      <c r="SK1"/>
      <c r="SL1"/>
      <c r="SM1"/>
      <c r="SN1"/>
      <c r="SO1"/>
      <c r="SP1"/>
      <c r="SQ1"/>
      <c r="SR1"/>
      <c r="SS1"/>
      <c r="ST1"/>
      <c r="SU1"/>
      <c r="SV1"/>
      <c r="SW1"/>
      <c r="SX1"/>
      <c r="SY1"/>
      <c r="SZ1"/>
      <c r="TA1"/>
      <c r="TB1"/>
      <c r="TC1"/>
      <c r="TD1"/>
      <c r="TE1"/>
      <c r="TF1"/>
      <c r="TG1"/>
      <c r="TH1"/>
      <c r="TI1"/>
      <c r="TJ1"/>
      <c r="TK1"/>
      <c r="TL1"/>
      <c r="TM1"/>
      <c r="TN1"/>
      <c r="TO1"/>
      <c r="TP1"/>
      <c r="TQ1"/>
      <c r="TR1"/>
      <c r="TS1"/>
      <c r="TT1"/>
      <c r="TU1"/>
      <c r="TV1"/>
      <c r="TW1"/>
      <c r="TX1"/>
      <c r="TY1"/>
      <c r="TZ1"/>
      <c r="UA1"/>
      <c r="UB1"/>
      <c r="UC1"/>
      <c r="UD1"/>
      <c r="UE1"/>
      <c r="UF1"/>
      <c r="UG1"/>
      <c r="UH1"/>
      <c r="UI1"/>
      <c r="UJ1"/>
      <c r="UK1"/>
      <c r="UL1"/>
      <c r="UM1"/>
      <c r="UN1"/>
      <c r="UO1"/>
      <c r="UP1"/>
      <c r="UQ1"/>
      <c r="UR1"/>
      <c r="US1"/>
      <c r="UT1"/>
      <c r="UU1"/>
      <c r="UV1"/>
      <c r="UW1"/>
      <c r="UX1"/>
      <c r="UY1"/>
      <c r="UZ1"/>
      <c r="VA1"/>
      <c r="VB1"/>
      <c r="VC1"/>
      <c r="VD1"/>
      <c r="VE1"/>
      <c r="VF1"/>
      <c r="VG1"/>
      <c r="VH1"/>
      <c r="VI1"/>
      <c r="VJ1"/>
      <c r="VK1"/>
      <c r="VL1"/>
      <c r="VM1"/>
      <c r="VN1"/>
      <c r="VO1"/>
      <c r="VP1"/>
      <c r="VQ1"/>
      <c r="VR1"/>
      <c r="VS1"/>
      <c r="VT1"/>
      <c r="VU1"/>
      <c r="VV1"/>
      <c r="VW1"/>
      <c r="VX1"/>
      <c r="VY1"/>
      <c r="VZ1"/>
      <c r="WA1"/>
      <c r="WB1"/>
      <c r="WC1"/>
      <c r="WD1"/>
      <c r="WE1"/>
      <c r="WF1"/>
      <c r="WG1"/>
      <c r="WH1"/>
      <c r="WI1"/>
      <c r="WJ1"/>
      <c r="WK1"/>
      <c r="WL1"/>
      <c r="WM1"/>
      <c r="WN1"/>
      <c r="WO1"/>
      <c r="WP1"/>
      <c r="WQ1"/>
      <c r="WR1"/>
      <c r="WS1"/>
      <c r="WT1"/>
      <c r="WU1"/>
      <c r="WV1"/>
      <c r="WW1"/>
      <c r="WX1"/>
      <c r="WY1"/>
      <c r="WZ1"/>
      <c r="XA1"/>
      <c r="XB1"/>
      <c r="XC1"/>
      <c r="XD1"/>
      <c r="XE1"/>
      <c r="XF1"/>
      <c r="XG1"/>
      <c r="XH1"/>
      <c r="XI1"/>
      <c r="XJ1"/>
      <c r="XK1"/>
      <c r="XL1"/>
      <c r="XM1"/>
      <c r="XN1"/>
      <c r="XO1"/>
      <c r="XP1"/>
      <c r="XQ1"/>
      <c r="XR1"/>
      <c r="XS1"/>
      <c r="XT1"/>
      <c r="XU1"/>
      <c r="XV1"/>
      <c r="XW1"/>
      <c r="XX1"/>
      <c r="XY1"/>
      <c r="XZ1"/>
      <c r="YA1"/>
      <c r="YB1"/>
      <c r="YC1"/>
      <c r="YD1"/>
      <c r="YE1"/>
      <c r="YF1"/>
      <c r="YG1"/>
      <c r="YH1"/>
      <c r="YI1"/>
      <c r="YJ1"/>
      <c r="YK1"/>
      <c r="YL1"/>
      <c r="YM1"/>
      <c r="YN1"/>
      <c r="YO1"/>
      <c r="YP1"/>
      <c r="YQ1"/>
      <c r="YR1"/>
      <c r="YS1"/>
      <c r="YT1"/>
      <c r="YU1"/>
      <c r="YV1"/>
      <c r="YW1"/>
      <c r="YX1"/>
      <c r="YY1"/>
      <c r="YZ1"/>
      <c r="ZA1"/>
      <c r="ZB1"/>
      <c r="ZC1"/>
      <c r="ZD1"/>
      <c r="ZE1"/>
      <c r="ZF1"/>
      <c r="ZG1"/>
      <c r="ZH1"/>
      <c r="ZI1"/>
      <c r="ZJ1"/>
      <c r="ZK1"/>
      <c r="ZL1"/>
      <c r="ZM1"/>
      <c r="ZN1"/>
      <c r="ZO1"/>
      <c r="ZP1"/>
      <c r="ZQ1"/>
      <c r="ZR1"/>
      <c r="ZS1"/>
      <c r="ZT1"/>
      <c r="ZU1"/>
      <c r="ZV1"/>
      <c r="ZW1"/>
      <c r="ZX1"/>
      <c r="ZY1"/>
      <c r="ZZ1"/>
      <c r="AAA1"/>
      <c r="AAB1"/>
      <c r="AAC1"/>
      <c r="AAD1"/>
      <c r="AAE1"/>
      <c r="AAF1"/>
      <c r="AAG1"/>
      <c r="AAH1"/>
      <c r="AAI1"/>
      <c r="AAJ1"/>
      <c r="AAK1"/>
      <c r="AAL1"/>
      <c r="AAM1"/>
      <c r="AAN1"/>
      <c r="AAO1"/>
      <c r="AAP1"/>
      <c r="AAQ1"/>
      <c r="AAR1"/>
      <c r="AAS1"/>
      <c r="AAT1"/>
      <c r="AAU1"/>
      <c r="AAV1"/>
      <c r="AAW1"/>
      <c r="AAX1"/>
      <c r="AAY1"/>
      <c r="AAZ1"/>
      <c r="ABA1"/>
      <c r="ABB1"/>
      <c r="ABC1"/>
      <c r="ABD1"/>
      <c r="ABE1"/>
      <c r="ABF1"/>
      <c r="ABG1"/>
      <c r="ABH1"/>
      <c r="ABI1"/>
      <c r="ABJ1"/>
      <c r="ABK1"/>
      <c r="ABL1"/>
      <c r="ABM1"/>
      <c r="ABN1"/>
      <c r="ABO1"/>
      <c r="ABP1"/>
      <c r="ABQ1"/>
      <c r="ABR1"/>
      <c r="ABS1"/>
      <c r="ABT1"/>
      <c r="ABU1"/>
      <c r="ABV1"/>
      <c r="ABW1"/>
      <c r="ABX1"/>
      <c r="ABY1"/>
      <c r="ABZ1"/>
      <c r="ACA1"/>
      <c r="ACB1"/>
      <c r="ACC1"/>
      <c r="ACD1"/>
      <c r="ACE1"/>
      <c r="ACF1"/>
      <c r="ACG1"/>
      <c r="ACH1"/>
      <c r="ACI1"/>
      <c r="ACJ1"/>
      <c r="ACK1"/>
      <c r="ACL1"/>
      <c r="ACM1"/>
      <c r="ACN1"/>
      <c r="ACO1"/>
      <c r="ACP1"/>
      <c r="ACQ1"/>
      <c r="ACR1"/>
      <c r="ACS1"/>
      <c r="ACT1"/>
      <c r="ACU1"/>
      <c r="ACV1"/>
      <c r="ACW1"/>
      <c r="ACX1"/>
      <c r="ACY1"/>
      <c r="ACZ1"/>
      <c r="ADA1"/>
      <c r="ADB1"/>
      <c r="ADC1"/>
      <c r="ADD1"/>
      <c r="ADE1"/>
      <c r="ADF1"/>
      <c r="ADG1"/>
      <c r="ADH1"/>
      <c r="ADI1"/>
      <c r="ADJ1"/>
      <c r="ADK1"/>
      <c r="ADL1"/>
      <c r="ADM1"/>
      <c r="ADN1"/>
      <c r="ADO1"/>
      <c r="ADP1"/>
      <c r="ADQ1"/>
      <c r="ADR1"/>
      <c r="ADS1"/>
      <c r="ADT1"/>
      <c r="ADU1"/>
      <c r="ADV1"/>
      <c r="ADW1"/>
      <c r="ADX1"/>
      <c r="ADY1"/>
      <c r="ADZ1"/>
      <c r="AEA1"/>
      <c r="AEB1"/>
      <c r="AEC1"/>
      <c r="AED1"/>
      <c r="AEE1"/>
      <c r="AEF1"/>
      <c r="AEG1"/>
      <c r="AEH1"/>
      <c r="AEI1"/>
      <c r="AEJ1"/>
      <c r="AEK1"/>
      <c r="AEL1"/>
      <c r="AEM1"/>
      <c r="AEN1"/>
      <c r="AEO1"/>
      <c r="AEP1"/>
      <c r="AEQ1"/>
      <c r="AER1"/>
      <c r="AES1"/>
      <c r="AET1"/>
      <c r="AEU1"/>
      <c r="AEV1"/>
      <c r="AEW1"/>
      <c r="AEX1"/>
      <c r="AEY1"/>
      <c r="AEZ1"/>
      <c r="AFA1"/>
      <c r="AFB1"/>
      <c r="AFC1"/>
      <c r="AFD1"/>
      <c r="AFE1"/>
      <c r="AFF1"/>
      <c r="AFG1"/>
      <c r="AFH1"/>
      <c r="AFI1"/>
      <c r="AFJ1"/>
      <c r="AFK1"/>
      <c r="AFL1"/>
      <c r="AFM1"/>
      <c r="AFN1"/>
      <c r="AFO1"/>
      <c r="AFP1"/>
      <c r="AFQ1"/>
      <c r="AFR1"/>
      <c r="AFS1"/>
      <c r="AFT1"/>
      <c r="AFU1"/>
      <c r="AFV1"/>
      <c r="AFW1"/>
      <c r="AFX1"/>
      <c r="AFY1"/>
      <c r="AFZ1"/>
      <c r="AGA1"/>
      <c r="AGB1"/>
      <c r="AGC1"/>
      <c r="AGD1"/>
      <c r="AGE1"/>
      <c r="AGF1"/>
      <c r="AGG1"/>
      <c r="AGH1"/>
      <c r="AGI1"/>
      <c r="AGJ1"/>
      <c r="AGK1"/>
      <c r="AGL1"/>
      <c r="AGM1"/>
      <c r="AGN1"/>
      <c r="AGO1"/>
      <c r="AGP1"/>
      <c r="AGQ1"/>
      <c r="AGR1"/>
      <c r="AGS1"/>
      <c r="AGT1"/>
      <c r="AGU1"/>
      <c r="AGV1"/>
      <c r="AGW1"/>
      <c r="AGX1"/>
      <c r="AGY1"/>
      <c r="AGZ1"/>
      <c r="AHA1"/>
      <c r="AHB1"/>
      <c r="AHC1"/>
      <c r="AHD1"/>
      <c r="AHE1"/>
      <c r="AHF1"/>
      <c r="AHG1"/>
      <c r="AHH1"/>
      <c r="AHI1"/>
      <c r="AHJ1"/>
      <c r="AHK1"/>
      <c r="AHL1"/>
      <c r="AHM1"/>
      <c r="AHN1"/>
      <c r="AHO1"/>
      <c r="AHP1"/>
      <c r="AHQ1"/>
      <c r="AHR1"/>
      <c r="AHS1"/>
      <c r="AHT1"/>
      <c r="AHU1"/>
      <c r="AHV1"/>
      <c r="AHW1"/>
      <c r="AHX1"/>
      <c r="AHY1"/>
      <c r="AHZ1"/>
      <c r="AIA1"/>
      <c r="AIB1"/>
      <c r="AIC1"/>
      <c r="AID1"/>
      <c r="AIE1"/>
      <c r="AIF1"/>
      <c r="AIG1"/>
      <c r="AIH1"/>
      <c r="AII1"/>
      <c r="AIJ1"/>
      <c r="AIK1"/>
      <c r="AIL1"/>
      <c r="AIM1"/>
      <c r="AIN1"/>
      <c r="AIO1"/>
      <c r="AIP1"/>
      <c r="AIQ1"/>
      <c r="AIR1"/>
      <c r="AIS1"/>
      <c r="AIT1"/>
      <c r="AIU1"/>
      <c r="AIV1"/>
      <c r="AIW1"/>
      <c r="AIX1"/>
      <c r="AIY1"/>
      <c r="AIZ1"/>
      <c r="AJA1"/>
      <c r="AJB1"/>
      <c r="AJC1"/>
      <c r="AJD1"/>
      <c r="AJE1"/>
      <c r="AJF1"/>
      <c r="AJG1"/>
      <c r="AJH1"/>
      <c r="AJI1"/>
      <c r="AJJ1"/>
      <c r="AJK1"/>
      <c r="AJL1"/>
      <c r="AJM1"/>
      <c r="AJN1"/>
      <c r="AJO1"/>
      <c r="AJP1"/>
      <c r="AJQ1"/>
      <c r="AJR1"/>
      <c r="AJS1"/>
      <c r="AJT1"/>
      <c r="AJU1"/>
      <c r="AJV1"/>
      <c r="AJW1"/>
      <c r="AJX1"/>
      <c r="AJY1"/>
      <c r="AJZ1"/>
      <c r="AKA1"/>
      <c r="AKB1"/>
      <c r="AKC1"/>
      <c r="AKD1"/>
      <c r="AKE1"/>
      <c r="AKF1"/>
      <c r="AKG1"/>
      <c r="AKH1"/>
      <c r="AKI1"/>
      <c r="AKJ1"/>
      <c r="AKK1"/>
      <c r="AKL1"/>
      <c r="AKM1"/>
      <c r="AKN1"/>
      <c r="AKO1"/>
      <c r="AKP1"/>
      <c r="AKQ1"/>
      <c r="AKR1"/>
      <c r="AKS1"/>
      <c r="AKT1"/>
      <c r="AKU1"/>
      <c r="AKV1"/>
      <c r="AKW1"/>
      <c r="AKX1"/>
      <c r="AKY1"/>
      <c r="AKZ1"/>
      <c r="ALA1"/>
      <c r="ALB1"/>
      <c r="ALC1"/>
      <c r="ALD1"/>
      <c r="ALE1"/>
      <c r="ALF1"/>
      <c r="ALG1"/>
      <c r="ALH1"/>
      <c r="ALI1"/>
      <c r="ALJ1"/>
      <c r="ALK1"/>
      <c r="ALL1"/>
      <c r="ALM1"/>
      <c r="ALN1"/>
      <c r="ALO1"/>
      <c r="ALP1"/>
      <c r="ALQ1"/>
      <c r="ALR1"/>
      <c r="ALS1"/>
      <c r="ALT1"/>
      <c r="ALU1"/>
      <c r="ALV1"/>
      <c r="ALW1"/>
      <c r="ALX1"/>
      <c r="ALY1"/>
      <c r="ALZ1"/>
      <c r="AMA1"/>
      <c r="AMB1"/>
      <c r="AMC1"/>
      <c r="AMD1"/>
      <c r="AME1"/>
      <c r="AMF1"/>
      <c r="AMG1"/>
      <c r="AMH1"/>
      <c r="AMI1"/>
      <c r="AMJ1"/>
      <c r="AMK1"/>
      <c r="AML1"/>
      <c r="AMM1"/>
      <c r="AMN1"/>
      <c r="AMO1"/>
      <c r="AMP1"/>
      <c r="AMQ1"/>
      <c r="AMR1"/>
      <c r="AMS1"/>
      <c r="AMT1"/>
      <c r="AMU1"/>
      <c r="AMV1"/>
      <c r="AMW1"/>
      <c r="AMX1"/>
      <c r="AMY1"/>
      <c r="AMZ1"/>
      <c r="ANA1"/>
      <c r="ANB1"/>
      <c r="ANC1"/>
      <c r="AND1"/>
      <c r="ANE1"/>
      <c r="ANF1"/>
      <c r="ANG1"/>
      <c r="ANH1"/>
      <c r="ANI1"/>
      <c r="ANJ1"/>
      <c r="ANK1"/>
      <c r="ANL1"/>
      <c r="ANM1"/>
      <c r="ANN1"/>
      <c r="ANO1"/>
      <c r="ANP1"/>
      <c r="ANQ1"/>
      <c r="ANR1"/>
      <c r="ANS1"/>
      <c r="ANT1"/>
      <c r="ANU1"/>
      <c r="ANV1"/>
      <c r="ANW1"/>
      <c r="ANX1"/>
      <c r="ANY1"/>
      <c r="ANZ1"/>
      <c r="AOA1"/>
      <c r="AOB1"/>
      <c r="AOC1"/>
      <c r="AOD1"/>
      <c r="AOE1"/>
      <c r="AOF1"/>
      <c r="AOG1"/>
      <c r="AOH1"/>
      <c r="AOI1"/>
      <c r="AOJ1"/>
      <c r="AOK1"/>
      <c r="AOL1"/>
      <c r="AOM1"/>
      <c r="AON1"/>
      <c r="AOO1"/>
      <c r="AOP1"/>
      <c r="AOQ1"/>
      <c r="AOR1"/>
      <c r="AOS1"/>
      <c r="AOT1"/>
      <c r="AOU1"/>
      <c r="AOV1"/>
      <c r="AOW1"/>
      <c r="AOX1"/>
      <c r="AOY1"/>
      <c r="AOZ1"/>
      <c r="APA1"/>
      <c r="APB1"/>
      <c r="APC1"/>
      <c r="APD1"/>
      <c r="APE1"/>
      <c r="APF1"/>
      <c r="APG1"/>
      <c r="APH1"/>
      <c r="API1"/>
      <c r="APJ1"/>
      <c r="APK1"/>
      <c r="APL1"/>
      <c r="APM1"/>
      <c r="APN1"/>
      <c r="APO1"/>
      <c r="APP1"/>
      <c r="APQ1"/>
      <c r="APR1"/>
      <c r="APS1"/>
      <c r="APT1"/>
      <c r="APU1"/>
      <c r="APV1"/>
      <c r="APW1"/>
      <c r="APX1"/>
      <c r="APY1"/>
      <c r="APZ1"/>
      <c r="AQA1"/>
      <c r="AQB1"/>
      <c r="AQC1"/>
      <c r="AQD1"/>
      <c r="AQE1"/>
      <c r="AQF1"/>
      <c r="AQG1"/>
      <c r="AQH1"/>
      <c r="AQI1"/>
      <c r="AQJ1"/>
      <c r="AQK1"/>
      <c r="AQL1"/>
      <c r="AQM1"/>
      <c r="AQN1"/>
      <c r="AQO1"/>
      <c r="AQP1"/>
      <c r="AQQ1"/>
      <c r="AQR1"/>
      <c r="AQS1"/>
      <c r="AQT1"/>
      <c r="AQU1"/>
      <c r="AQV1"/>
      <c r="AQW1"/>
      <c r="AQX1"/>
      <c r="AQY1"/>
      <c r="AQZ1"/>
      <c r="ARA1"/>
      <c r="ARB1"/>
      <c r="ARC1"/>
      <c r="ARD1"/>
      <c r="ARE1"/>
      <c r="ARF1"/>
      <c r="ARG1"/>
      <c r="ARH1"/>
      <c r="ARI1"/>
      <c r="ARJ1"/>
      <c r="ARK1"/>
      <c r="ARL1"/>
      <c r="ARM1"/>
      <c r="ARN1"/>
      <c r="ARO1"/>
      <c r="ARP1"/>
      <c r="ARQ1"/>
      <c r="ARR1"/>
      <c r="ARS1"/>
      <c r="ART1"/>
      <c r="ARU1"/>
      <c r="ARV1"/>
      <c r="ARW1"/>
      <c r="ARX1"/>
      <c r="ARY1"/>
      <c r="ARZ1"/>
      <c r="ASA1"/>
      <c r="ASB1"/>
      <c r="ASC1"/>
      <c r="ASD1"/>
      <c r="ASE1"/>
      <c r="ASF1"/>
      <c r="ASG1"/>
      <c r="ASH1"/>
      <c r="ASI1"/>
      <c r="ASJ1"/>
      <c r="ASK1"/>
      <c r="ASL1"/>
      <c r="ASM1"/>
      <c r="ASN1"/>
      <c r="ASO1"/>
      <c r="ASP1"/>
      <c r="ASQ1"/>
      <c r="ASR1"/>
      <c r="ASS1"/>
      <c r="AST1"/>
      <c r="ASU1"/>
      <c r="ASV1"/>
      <c r="ASW1"/>
      <c r="ASX1"/>
      <c r="ASY1"/>
      <c r="ASZ1"/>
      <c r="ATA1"/>
      <c r="ATB1"/>
      <c r="ATC1"/>
      <c r="ATD1"/>
      <c r="ATE1"/>
      <c r="ATF1"/>
      <c r="ATG1"/>
      <c r="ATH1"/>
      <c r="ATI1"/>
      <c r="ATJ1"/>
      <c r="ATK1"/>
      <c r="ATL1"/>
      <c r="ATM1"/>
      <c r="ATN1"/>
      <c r="ATO1"/>
      <c r="ATP1"/>
      <c r="ATQ1"/>
      <c r="ATR1"/>
      <c r="ATS1"/>
      <c r="ATT1"/>
      <c r="ATU1"/>
      <c r="ATV1"/>
      <c r="ATW1"/>
      <c r="ATX1"/>
      <c r="ATY1"/>
      <c r="ATZ1"/>
      <c r="AUA1"/>
      <c r="AUB1"/>
      <c r="AUC1"/>
      <c r="AUD1"/>
      <c r="AUE1"/>
      <c r="AUF1"/>
      <c r="AUG1"/>
      <c r="AUH1"/>
      <c r="AUI1"/>
      <c r="AUJ1"/>
      <c r="AUK1"/>
      <c r="AUL1"/>
      <c r="AUM1"/>
      <c r="AUN1"/>
      <c r="AUO1"/>
      <c r="AUP1"/>
      <c r="AUQ1"/>
      <c r="AUR1"/>
      <c r="AUS1"/>
      <c r="AUT1"/>
      <c r="AUU1"/>
      <c r="AUV1"/>
      <c r="AUW1"/>
      <c r="AUX1"/>
      <c r="AUY1"/>
      <c r="AUZ1"/>
      <c r="AVA1"/>
      <c r="AVB1"/>
      <c r="AVC1"/>
      <c r="AVD1"/>
      <c r="AVE1"/>
      <c r="AVF1"/>
      <c r="AVG1"/>
      <c r="AVH1"/>
      <c r="AVI1"/>
      <c r="AVJ1"/>
      <c r="AVK1"/>
      <c r="AVL1"/>
      <c r="AVM1"/>
      <c r="AVN1"/>
      <c r="AVO1"/>
      <c r="AVP1"/>
      <c r="AVQ1"/>
      <c r="AVR1"/>
      <c r="AVS1"/>
      <c r="AVT1"/>
      <c r="AVU1"/>
      <c r="AVV1"/>
      <c r="AVW1"/>
      <c r="AVX1"/>
      <c r="AVY1"/>
      <c r="AVZ1"/>
      <c r="AWA1"/>
      <c r="AWB1"/>
      <c r="AWC1"/>
      <c r="AWD1"/>
      <c r="AWE1"/>
      <c r="AWF1"/>
      <c r="AWG1"/>
      <c r="AWH1"/>
      <c r="AWI1"/>
      <c r="AWJ1"/>
      <c r="AWK1"/>
      <c r="AWL1"/>
      <c r="AWM1"/>
      <c r="AWN1"/>
      <c r="AWO1"/>
      <c r="AWP1"/>
      <c r="AWQ1"/>
      <c r="AWR1"/>
      <c r="AWS1"/>
      <c r="AWT1"/>
      <c r="AWU1"/>
      <c r="AWV1"/>
      <c r="AWW1"/>
      <c r="AWX1"/>
      <c r="AWY1"/>
      <c r="AWZ1"/>
      <c r="AXA1"/>
      <c r="AXB1"/>
      <c r="AXC1"/>
      <c r="AXD1"/>
      <c r="AXE1"/>
      <c r="AXF1"/>
      <c r="AXG1"/>
      <c r="AXH1"/>
      <c r="AXI1"/>
      <c r="AXJ1"/>
      <c r="AXK1"/>
      <c r="AXL1"/>
      <c r="AXM1"/>
      <c r="AXN1"/>
      <c r="AXO1"/>
      <c r="AXP1"/>
      <c r="AXQ1"/>
      <c r="AXR1"/>
      <c r="AXS1"/>
      <c r="AXT1"/>
      <c r="AXU1"/>
      <c r="AXV1"/>
      <c r="AXW1"/>
      <c r="AXX1"/>
      <c r="AXY1"/>
      <c r="AXZ1"/>
      <c r="AYA1"/>
      <c r="AYB1"/>
      <c r="AYC1"/>
      <c r="AYD1"/>
      <c r="AYE1"/>
      <c r="AYF1"/>
      <c r="AYG1"/>
      <c r="AYH1"/>
      <c r="AYI1"/>
      <c r="AYJ1"/>
      <c r="AYK1"/>
      <c r="AYL1"/>
      <c r="AYM1"/>
      <c r="AYN1"/>
      <c r="AYO1"/>
      <c r="AYP1"/>
      <c r="AYQ1"/>
      <c r="AYR1"/>
      <c r="AYS1"/>
      <c r="AYT1"/>
      <c r="AYU1"/>
      <c r="AYV1"/>
      <c r="AYW1"/>
      <c r="AYX1"/>
      <c r="AYY1"/>
      <c r="AYZ1"/>
      <c r="AZA1"/>
      <c r="AZB1"/>
      <c r="AZC1"/>
      <c r="AZD1"/>
      <c r="AZE1"/>
      <c r="AZF1"/>
      <c r="AZG1"/>
      <c r="AZH1"/>
      <c r="AZI1"/>
      <c r="AZJ1"/>
      <c r="AZK1"/>
      <c r="AZL1"/>
      <c r="AZM1"/>
      <c r="AZN1"/>
      <c r="AZO1"/>
      <c r="AZP1"/>
      <c r="AZQ1"/>
      <c r="AZR1"/>
      <c r="AZS1"/>
      <c r="AZT1"/>
      <c r="AZU1"/>
      <c r="AZV1"/>
      <c r="AZW1"/>
      <c r="AZX1"/>
      <c r="AZY1"/>
      <c r="AZZ1"/>
      <c r="BAA1"/>
      <c r="BAB1"/>
      <c r="BAC1"/>
      <c r="BAD1"/>
      <c r="BAE1"/>
      <c r="BAF1"/>
      <c r="BAG1"/>
      <c r="BAH1"/>
      <c r="BAI1"/>
      <c r="BAJ1"/>
      <c r="BAK1"/>
      <c r="BAL1"/>
      <c r="BAM1"/>
      <c r="BAN1"/>
      <c r="BAO1"/>
      <c r="BAP1"/>
      <c r="BAQ1"/>
      <c r="BAR1"/>
      <c r="BAS1"/>
      <c r="BAT1"/>
      <c r="BAU1"/>
      <c r="BAV1"/>
      <c r="BAW1"/>
      <c r="BAX1"/>
      <c r="BAY1"/>
      <c r="BAZ1"/>
      <c r="BBA1"/>
      <c r="BBB1"/>
      <c r="BBC1"/>
      <c r="BBD1"/>
      <c r="BBE1"/>
      <c r="BBF1"/>
      <c r="BBG1"/>
      <c r="BBH1"/>
      <c r="BBI1"/>
      <c r="BBJ1"/>
      <c r="BBK1"/>
      <c r="BBL1"/>
      <c r="BBM1"/>
      <c r="BBN1"/>
      <c r="BBO1"/>
      <c r="BBP1"/>
      <c r="BBQ1"/>
      <c r="BBR1"/>
      <c r="BBS1"/>
      <c r="BBT1"/>
      <c r="BBU1"/>
      <c r="BBV1"/>
      <c r="BBW1"/>
      <c r="BBX1"/>
      <c r="BBY1"/>
      <c r="BBZ1"/>
      <c r="BCA1"/>
      <c r="BCB1"/>
      <c r="BCC1"/>
      <c r="BCD1"/>
      <c r="BCE1"/>
      <c r="BCF1"/>
      <c r="BCG1"/>
      <c r="BCH1"/>
      <c r="BCI1"/>
      <c r="BCJ1"/>
      <c r="BCK1"/>
      <c r="BCL1"/>
      <c r="BCM1"/>
      <c r="BCN1"/>
      <c r="BCO1"/>
      <c r="BCP1"/>
      <c r="BCQ1"/>
      <c r="BCR1"/>
      <c r="BCS1"/>
      <c r="BCT1"/>
      <c r="BCU1"/>
      <c r="BCV1"/>
      <c r="BCW1"/>
      <c r="BCX1"/>
      <c r="BCY1"/>
      <c r="BCZ1"/>
      <c r="BDA1"/>
      <c r="BDB1"/>
      <c r="BDC1"/>
      <c r="BDD1"/>
      <c r="BDE1"/>
      <c r="BDF1"/>
      <c r="BDG1"/>
      <c r="BDH1"/>
      <c r="BDI1"/>
      <c r="BDJ1"/>
      <c r="BDK1"/>
      <c r="BDL1"/>
      <c r="BDM1"/>
      <c r="BDN1"/>
      <c r="BDO1"/>
      <c r="BDP1"/>
      <c r="BDQ1"/>
      <c r="BDR1"/>
      <c r="BDS1"/>
      <c r="BDT1"/>
      <c r="BDU1"/>
      <c r="BDV1"/>
      <c r="BDW1"/>
      <c r="BDX1"/>
      <c r="BDY1"/>
      <c r="BDZ1"/>
      <c r="BEA1"/>
      <c r="BEB1"/>
      <c r="BEC1"/>
      <c r="BED1"/>
      <c r="BEE1"/>
      <c r="BEF1"/>
      <c r="BEG1"/>
      <c r="BEH1"/>
      <c r="BEI1"/>
      <c r="BEJ1"/>
      <c r="BEK1"/>
      <c r="BEL1"/>
      <c r="BEM1"/>
      <c r="BEN1"/>
      <c r="BEO1"/>
      <c r="BEP1"/>
      <c r="BEQ1"/>
      <c r="BER1"/>
      <c r="BES1"/>
      <c r="BET1"/>
      <c r="BEU1"/>
      <c r="BEV1"/>
      <c r="BEW1"/>
      <c r="BEX1"/>
      <c r="BEY1"/>
      <c r="BEZ1"/>
      <c r="BFA1"/>
      <c r="BFB1"/>
      <c r="BFC1"/>
      <c r="BFD1"/>
      <c r="BFE1"/>
      <c r="BFF1"/>
      <c r="BFG1"/>
      <c r="BFH1"/>
      <c r="BFI1"/>
      <c r="BFJ1"/>
      <c r="BFK1"/>
      <c r="BFL1"/>
      <c r="BFM1"/>
      <c r="BFN1"/>
      <c r="BFO1"/>
      <c r="BFP1"/>
      <c r="BFQ1"/>
      <c r="BFR1"/>
      <c r="BFS1"/>
      <c r="BFT1"/>
      <c r="BFU1"/>
      <c r="BFV1"/>
      <c r="BFW1"/>
      <c r="BFX1"/>
      <c r="BFY1"/>
      <c r="BFZ1"/>
      <c r="BGA1"/>
      <c r="BGB1"/>
      <c r="BGC1"/>
      <c r="BGD1"/>
      <c r="BGE1"/>
      <c r="BGF1"/>
      <c r="BGG1"/>
      <c r="BGH1"/>
      <c r="BGI1"/>
      <c r="BGJ1"/>
      <c r="BGK1"/>
      <c r="BGL1"/>
      <c r="BGM1"/>
      <c r="BGN1"/>
      <c r="BGO1"/>
      <c r="BGP1"/>
      <c r="BGQ1"/>
      <c r="BGR1"/>
      <c r="BGS1"/>
      <c r="BGT1"/>
      <c r="BGU1"/>
      <c r="BGV1"/>
      <c r="BGW1"/>
      <c r="BGX1"/>
      <c r="BGY1"/>
      <c r="BGZ1"/>
      <c r="BHA1"/>
      <c r="BHB1"/>
      <c r="BHC1"/>
      <c r="BHD1"/>
      <c r="BHE1"/>
      <c r="BHF1"/>
      <c r="BHG1"/>
      <c r="BHH1"/>
      <c r="BHI1"/>
      <c r="BHJ1"/>
      <c r="BHK1"/>
      <c r="BHL1"/>
      <c r="BHM1"/>
      <c r="BHN1"/>
      <c r="BHO1"/>
      <c r="BHP1"/>
      <c r="BHQ1"/>
      <c r="BHR1"/>
      <c r="BHS1"/>
      <c r="BHT1"/>
      <c r="BHU1"/>
      <c r="BHV1"/>
      <c r="BHW1"/>
      <c r="BHX1"/>
      <c r="BHY1"/>
      <c r="BHZ1"/>
      <c r="BIA1"/>
      <c r="BIB1"/>
      <c r="BIC1"/>
      <c r="BID1"/>
      <c r="BIE1"/>
      <c r="BIF1"/>
      <c r="BIG1"/>
      <c r="BIH1"/>
      <c r="BII1"/>
      <c r="BIJ1"/>
      <c r="BIK1"/>
      <c r="BIL1"/>
      <c r="BIM1"/>
      <c r="BIN1"/>
      <c r="BIO1"/>
      <c r="BIP1"/>
      <c r="BIQ1"/>
      <c r="BIR1"/>
      <c r="BIS1"/>
      <c r="BIT1"/>
      <c r="BIU1"/>
      <c r="BIV1"/>
      <c r="BIW1"/>
      <c r="BIX1"/>
      <c r="BIY1"/>
      <c r="BIZ1"/>
      <c r="BJA1"/>
      <c r="BJB1"/>
      <c r="BJC1"/>
      <c r="BJD1"/>
      <c r="BJE1"/>
      <c r="BJF1"/>
      <c r="BJG1"/>
      <c r="BJH1"/>
      <c r="BJI1"/>
      <c r="BJJ1"/>
      <c r="BJK1"/>
      <c r="BJL1"/>
      <c r="BJM1"/>
      <c r="BJN1"/>
      <c r="BJO1"/>
      <c r="BJP1"/>
      <c r="BJQ1"/>
      <c r="BJR1"/>
      <c r="BJS1"/>
      <c r="BJT1"/>
      <c r="BJU1"/>
      <c r="BJV1"/>
      <c r="BJW1"/>
      <c r="BJX1"/>
      <c r="BJY1"/>
      <c r="BJZ1"/>
      <c r="BKA1"/>
      <c r="BKB1"/>
      <c r="BKC1"/>
      <c r="BKD1"/>
      <c r="BKE1"/>
      <c r="BKF1"/>
      <c r="BKG1"/>
      <c r="BKH1"/>
      <c r="BKI1"/>
      <c r="BKJ1"/>
      <c r="BKK1"/>
      <c r="BKL1"/>
      <c r="BKM1"/>
      <c r="BKN1"/>
      <c r="BKO1"/>
      <c r="BKP1"/>
      <c r="BKQ1"/>
      <c r="BKR1"/>
      <c r="BKS1"/>
      <c r="BKT1"/>
      <c r="BKU1"/>
      <c r="BKV1"/>
      <c r="BKW1"/>
      <c r="BKX1"/>
      <c r="BKY1"/>
      <c r="BKZ1"/>
      <c r="BLA1"/>
      <c r="BLB1"/>
      <c r="BLC1"/>
      <c r="BLD1"/>
      <c r="BLE1"/>
      <c r="BLF1"/>
      <c r="BLG1"/>
      <c r="BLH1"/>
      <c r="BLI1"/>
      <c r="BLJ1"/>
      <c r="BLK1"/>
      <c r="BLL1"/>
      <c r="BLM1"/>
      <c r="BLN1"/>
      <c r="BLO1"/>
      <c r="BLP1"/>
      <c r="BLQ1"/>
      <c r="BLR1"/>
      <c r="BLS1"/>
      <c r="BLT1"/>
      <c r="BLU1"/>
      <c r="BLV1"/>
      <c r="BLW1"/>
      <c r="BLX1"/>
      <c r="BLY1"/>
      <c r="BLZ1"/>
      <c r="BMA1"/>
      <c r="BMB1"/>
      <c r="BMC1"/>
      <c r="BMD1"/>
      <c r="BME1"/>
      <c r="BMF1"/>
      <c r="BMG1"/>
      <c r="BMH1"/>
      <c r="BMI1"/>
      <c r="BMJ1"/>
      <c r="BMK1"/>
      <c r="BML1"/>
      <c r="BMM1"/>
      <c r="BMN1"/>
      <c r="BMO1"/>
      <c r="BMP1"/>
      <c r="BMQ1"/>
      <c r="BMR1"/>
      <c r="BMS1"/>
      <c r="BMT1"/>
      <c r="BMU1"/>
      <c r="BMV1"/>
      <c r="BMW1"/>
      <c r="BMX1"/>
      <c r="BMY1"/>
      <c r="BMZ1"/>
      <c r="BNA1"/>
      <c r="BNB1"/>
      <c r="BNC1"/>
      <c r="BND1"/>
      <c r="BNE1"/>
      <c r="BNF1"/>
      <c r="BNG1"/>
      <c r="BNH1"/>
      <c r="BNI1"/>
      <c r="BNJ1"/>
      <c r="BNK1"/>
      <c r="BNL1"/>
      <c r="BNM1"/>
      <c r="BNN1"/>
      <c r="BNO1"/>
      <c r="BNP1"/>
      <c r="BNQ1"/>
      <c r="BNR1"/>
      <c r="BNS1"/>
      <c r="BNT1"/>
      <c r="BNU1"/>
      <c r="BNV1"/>
      <c r="BNW1"/>
      <c r="BNX1"/>
      <c r="BNY1"/>
      <c r="BNZ1"/>
      <c r="BOA1"/>
      <c r="BOB1"/>
      <c r="BOC1"/>
      <c r="BOD1"/>
      <c r="BOE1"/>
      <c r="BOF1"/>
      <c r="BOG1"/>
      <c r="BOH1"/>
      <c r="BOI1"/>
      <c r="BOJ1"/>
      <c r="BOK1"/>
      <c r="BOL1"/>
      <c r="BOM1"/>
      <c r="BON1"/>
      <c r="BOO1"/>
      <c r="BOP1"/>
      <c r="BOQ1"/>
      <c r="BOR1"/>
      <c r="BOS1"/>
      <c r="BOT1"/>
      <c r="BOU1"/>
      <c r="BOV1"/>
      <c r="BOW1"/>
      <c r="BOX1"/>
      <c r="BOY1"/>
      <c r="BOZ1"/>
      <c r="BPA1"/>
      <c r="BPB1"/>
      <c r="BPC1"/>
      <c r="BPD1"/>
      <c r="BPE1"/>
      <c r="BPF1"/>
      <c r="BPG1"/>
      <c r="BPH1"/>
      <c r="BPI1"/>
      <c r="BPJ1"/>
      <c r="BPK1"/>
      <c r="BPL1"/>
      <c r="BPM1"/>
      <c r="BPN1"/>
      <c r="BPO1"/>
      <c r="BPP1"/>
      <c r="BPQ1"/>
      <c r="BPR1"/>
      <c r="BPS1"/>
      <c r="BPT1"/>
      <c r="BPU1"/>
      <c r="BPV1"/>
      <c r="BPW1"/>
      <c r="BPX1"/>
      <c r="BPY1"/>
      <c r="BPZ1"/>
      <c r="BQA1"/>
      <c r="BQB1"/>
      <c r="BQC1"/>
      <c r="BQD1"/>
      <c r="BQE1"/>
      <c r="BQF1"/>
      <c r="BQG1"/>
      <c r="BQH1"/>
      <c r="BQI1"/>
      <c r="BQJ1"/>
      <c r="BQK1"/>
      <c r="BQL1"/>
      <c r="BQM1"/>
      <c r="BQN1"/>
      <c r="BQO1"/>
      <c r="BQP1"/>
      <c r="BQQ1"/>
      <c r="BQR1"/>
      <c r="BQS1"/>
      <c r="BQT1"/>
      <c r="BQU1"/>
      <c r="BQV1"/>
      <c r="BQW1"/>
      <c r="BQX1"/>
      <c r="BQY1"/>
      <c r="BQZ1"/>
      <c r="BRA1"/>
      <c r="BRB1"/>
      <c r="BRC1"/>
      <c r="BRD1"/>
      <c r="BRE1"/>
      <c r="BRF1"/>
      <c r="BRG1"/>
      <c r="BRH1"/>
      <c r="BRI1"/>
      <c r="BRJ1"/>
      <c r="BRK1"/>
      <c r="BRL1"/>
      <c r="BRM1"/>
      <c r="BRN1"/>
      <c r="BRO1"/>
      <c r="BRP1"/>
      <c r="BRQ1"/>
      <c r="BRR1"/>
      <c r="BRS1"/>
      <c r="BRT1"/>
      <c r="BRU1"/>
      <c r="BRV1"/>
      <c r="BRW1"/>
      <c r="BRX1"/>
      <c r="BRY1"/>
      <c r="BRZ1"/>
      <c r="BSA1"/>
      <c r="BSB1"/>
      <c r="BSC1"/>
      <c r="BSD1"/>
      <c r="BSE1"/>
      <c r="BSF1"/>
      <c r="BSG1"/>
      <c r="BSH1"/>
      <c r="BSI1"/>
      <c r="BSJ1"/>
      <c r="BSK1"/>
      <c r="BSL1"/>
      <c r="BSM1"/>
      <c r="BSN1"/>
      <c r="BSO1"/>
      <c r="BSP1"/>
      <c r="BSQ1"/>
      <c r="BSR1"/>
      <c r="BSS1"/>
      <c r="BST1"/>
      <c r="BSU1"/>
      <c r="BSV1"/>
      <c r="BSW1"/>
      <c r="BSX1"/>
      <c r="BSY1"/>
      <c r="BSZ1"/>
      <c r="BTA1"/>
      <c r="BTB1"/>
      <c r="BTC1"/>
      <c r="BTD1"/>
      <c r="BTE1"/>
      <c r="BTF1"/>
      <c r="BTG1"/>
      <c r="BTH1"/>
      <c r="BTI1"/>
      <c r="BTJ1"/>
      <c r="BTK1"/>
      <c r="BTL1"/>
      <c r="BTM1"/>
      <c r="BTN1"/>
      <c r="BTO1"/>
      <c r="BTP1"/>
      <c r="BTQ1"/>
      <c r="BTR1"/>
      <c r="BTS1"/>
      <c r="BTT1"/>
      <c r="BTU1"/>
      <c r="BTV1"/>
      <c r="BTW1"/>
      <c r="BTX1"/>
      <c r="BTY1"/>
      <c r="BTZ1"/>
      <c r="BUA1"/>
      <c r="BUB1"/>
      <c r="BUC1"/>
      <c r="BUD1"/>
      <c r="BUE1"/>
      <c r="BUF1"/>
      <c r="BUG1"/>
      <c r="BUH1"/>
      <c r="BUI1"/>
      <c r="BUJ1"/>
      <c r="BUK1"/>
      <c r="BUL1"/>
      <c r="BUM1"/>
      <c r="BUN1"/>
      <c r="BUO1"/>
      <c r="BUP1"/>
      <c r="BUQ1"/>
      <c r="BUR1"/>
      <c r="BUS1"/>
      <c r="BUT1"/>
      <c r="BUU1"/>
      <c r="BUV1"/>
      <c r="BUW1"/>
      <c r="BUX1"/>
      <c r="BUY1"/>
      <c r="BUZ1"/>
      <c r="BVA1"/>
      <c r="BVB1"/>
      <c r="BVC1"/>
      <c r="BVD1"/>
      <c r="BVE1"/>
      <c r="BVF1"/>
      <c r="BVG1"/>
      <c r="BVH1"/>
      <c r="BVI1"/>
      <c r="BVJ1"/>
      <c r="BVK1"/>
      <c r="BVL1"/>
      <c r="BVM1"/>
      <c r="BVN1"/>
      <c r="BVO1"/>
      <c r="BVP1"/>
      <c r="BVQ1"/>
      <c r="BVR1"/>
      <c r="BVS1"/>
      <c r="BVT1"/>
      <c r="BVU1"/>
      <c r="BVV1"/>
      <c r="BVW1"/>
      <c r="BVX1"/>
      <c r="BVY1"/>
      <c r="BVZ1"/>
      <c r="BWA1"/>
      <c r="BWB1"/>
      <c r="BWC1"/>
      <c r="BWD1"/>
      <c r="BWE1"/>
      <c r="BWF1"/>
      <c r="BWG1"/>
      <c r="BWH1"/>
      <c r="BWI1"/>
      <c r="BWJ1"/>
      <c r="BWK1"/>
      <c r="BWL1"/>
      <c r="BWM1"/>
      <c r="BWN1"/>
      <c r="BWO1"/>
      <c r="BWP1"/>
      <c r="BWQ1"/>
      <c r="BWR1"/>
      <c r="BWS1"/>
      <c r="BWT1"/>
      <c r="BWU1"/>
      <c r="BWV1"/>
      <c r="BWW1"/>
      <c r="BWX1"/>
      <c r="BWY1"/>
      <c r="BWZ1"/>
      <c r="BXA1"/>
      <c r="BXB1"/>
      <c r="BXC1"/>
      <c r="BXD1"/>
      <c r="BXE1"/>
      <c r="BXF1"/>
      <c r="BXG1"/>
      <c r="BXH1"/>
      <c r="BXI1"/>
      <c r="BXJ1"/>
      <c r="BXK1"/>
      <c r="BXL1"/>
      <c r="BXM1"/>
      <c r="BXN1"/>
      <c r="BXO1"/>
      <c r="BXP1"/>
      <c r="BXQ1"/>
      <c r="BXR1"/>
      <c r="BXS1"/>
      <c r="BXT1"/>
      <c r="BXU1"/>
      <c r="BXV1"/>
      <c r="BXW1"/>
      <c r="BXX1"/>
      <c r="BXY1"/>
      <c r="BXZ1"/>
      <c r="BYA1"/>
      <c r="BYB1"/>
      <c r="BYC1"/>
      <c r="BYD1"/>
      <c r="BYE1"/>
      <c r="BYF1"/>
      <c r="BYG1"/>
      <c r="BYH1"/>
      <c r="BYI1"/>
      <c r="BYJ1"/>
      <c r="BYK1"/>
      <c r="BYL1"/>
      <c r="BYM1"/>
      <c r="BYN1"/>
      <c r="BYO1"/>
      <c r="BYP1"/>
      <c r="BYQ1"/>
      <c r="BYR1"/>
      <c r="BYS1"/>
      <c r="BYT1"/>
      <c r="BYU1"/>
      <c r="BYV1"/>
      <c r="BYW1"/>
      <c r="BYX1"/>
      <c r="BYY1"/>
      <c r="BYZ1"/>
      <c r="BZA1"/>
      <c r="BZB1"/>
      <c r="BZC1"/>
      <c r="BZD1"/>
      <c r="BZE1"/>
      <c r="BZF1"/>
      <c r="BZG1"/>
      <c r="BZH1"/>
      <c r="BZI1"/>
      <c r="BZJ1"/>
      <c r="BZK1"/>
      <c r="BZL1"/>
      <c r="BZM1"/>
      <c r="BZN1"/>
      <c r="BZO1"/>
      <c r="BZP1"/>
      <c r="BZQ1"/>
      <c r="BZR1"/>
      <c r="BZS1"/>
      <c r="BZT1"/>
      <c r="BZU1"/>
      <c r="BZV1"/>
      <c r="BZW1"/>
      <c r="BZX1"/>
      <c r="BZY1"/>
      <c r="BZZ1"/>
      <c r="CAA1"/>
      <c r="CAB1"/>
      <c r="CAC1"/>
      <c r="CAD1"/>
      <c r="CAE1"/>
      <c r="CAF1"/>
      <c r="CAG1"/>
      <c r="CAH1"/>
      <c r="CAI1"/>
      <c r="CAJ1"/>
      <c r="CAK1"/>
      <c r="CAL1"/>
      <c r="CAM1"/>
      <c r="CAN1"/>
      <c r="CAO1"/>
      <c r="CAP1"/>
      <c r="CAQ1"/>
      <c r="CAR1"/>
      <c r="CAS1"/>
      <c r="CAT1"/>
      <c r="CAU1"/>
      <c r="CAV1"/>
      <c r="CAW1"/>
      <c r="CAX1"/>
      <c r="CAY1"/>
      <c r="CAZ1"/>
      <c r="CBA1"/>
      <c r="CBB1"/>
      <c r="CBC1"/>
      <c r="CBD1"/>
      <c r="CBE1"/>
      <c r="CBF1"/>
      <c r="CBG1"/>
      <c r="CBH1"/>
      <c r="CBI1"/>
      <c r="CBJ1"/>
      <c r="CBK1"/>
      <c r="CBL1"/>
      <c r="CBM1"/>
      <c r="CBN1"/>
      <c r="CBO1"/>
      <c r="CBP1"/>
      <c r="CBQ1"/>
      <c r="CBR1"/>
      <c r="CBS1"/>
      <c r="CBT1"/>
      <c r="CBU1"/>
      <c r="CBV1"/>
      <c r="CBW1"/>
      <c r="CBX1"/>
      <c r="CBY1"/>
      <c r="CBZ1"/>
      <c r="CCA1"/>
      <c r="CCB1"/>
      <c r="CCC1"/>
      <c r="CCD1"/>
      <c r="CCE1"/>
      <c r="CCF1"/>
      <c r="CCG1"/>
      <c r="CCH1"/>
      <c r="CCI1"/>
      <c r="CCJ1"/>
      <c r="CCK1"/>
      <c r="CCL1"/>
      <c r="CCM1"/>
      <c r="CCN1"/>
      <c r="CCO1"/>
      <c r="CCP1"/>
      <c r="CCQ1"/>
      <c r="CCR1"/>
      <c r="CCS1"/>
      <c r="CCT1"/>
      <c r="CCU1"/>
      <c r="CCV1"/>
      <c r="CCW1"/>
      <c r="CCX1"/>
      <c r="CCY1"/>
      <c r="CCZ1"/>
      <c r="CDA1"/>
      <c r="CDB1"/>
      <c r="CDC1"/>
      <c r="CDD1"/>
      <c r="CDE1"/>
      <c r="CDF1"/>
      <c r="CDG1"/>
      <c r="CDH1"/>
      <c r="CDI1"/>
      <c r="CDJ1"/>
      <c r="CDK1"/>
      <c r="CDL1"/>
      <c r="CDM1"/>
      <c r="CDN1"/>
      <c r="CDO1"/>
      <c r="CDP1"/>
      <c r="CDQ1"/>
      <c r="CDR1"/>
      <c r="CDS1"/>
      <c r="CDT1"/>
      <c r="CDU1"/>
      <c r="CDV1"/>
      <c r="CDW1"/>
      <c r="CDX1"/>
      <c r="CDY1"/>
      <c r="CDZ1"/>
      <c r="CEA1"/>
      <c r="CEB1"/>
      <c r="CEC1"/>
      <c r="CED1"/>
      <c r="CEE1"/>
      <c r="CEF1"/>
      <c r="CEG1"/>
      <c r="CEH1"/>
      <c r="CEI1"/>
      <c r="CEJ1"/>
      <c r="CEK1"/>
      <c r="CEL1"/>
      <c r="CEM1"/>
      <c r="CEN1"/>
      <c r="CEO1"/>
      <c r="CEP1"/>
      <c r="CEQ1"/>
      <c r="CER1"/>
      <c r="CES1"/>
      <c r="CET1"/>
      <c r="CEU1"/>
      <c r="CEV1"/>
      <c r="CEW1"/>
      <c r="CEX1"/>
      <c r="CEY1"/>
      <c r="CEZ1"/>
      <c r="CFA1"/>
      <c r="CFB1"/>
      <c r="CFC1"/>
      <c r="CFD1"/>
      <c r="CFE1"/>
      <c r="CFF1"/>
      <c r="CFG1"/>
      <c r="CFH1"/>
      <c r="CFI1"/>
      <c r="CFJ1"/>
      <c r="CFK1"/>
      <c r="CFL1"/>
      <c r="CFM1"/>
      <c r="CFN1"/>
      <c r="CFO1"/>
      <c r="CFP1"/>
      <c r="CFQ1"/>
      <c r="CFR1"/>
      <c r="CFS1"/>
      <c r="CFT1"/>
      <c r="CFU1"/>
      <c r="CFV1"/>
      <c r="CFW1"/>
      <c r="CFX1"/>
      <c r="CFY1"/>
      <c r="CFZ1"/>
      <c r="CGA1"/>
      <c r="CGB1"/>
      <c r="CGC1"/>
      <c r="CGD1"/>
      <c r="CGE1"/>
      <c r="CGF1"/>
      <c r="CGG1"/>
      <c r="CGH1"/>
      <c r="CGI1"/>
      <c r="CGJ1"/>
      <c r="CGK1"/>
      <c r="CGL1"/>
      <c r="CGM1"/>
      <c r="CGN1"/>
      <c r="CGO1"/>
      <c r="CGP1"/>
      <c r="CGQ1"/>
      <c r="CGR1"/>
      <c r="CGS1"/>
      <c r="CGT1"/>
      <c r="CGU1"/>
      <c r="CGV1"/>
      <c r="CGW1"/>
      <c r="CGX1"/>
      <c r="CGY1"/>
      <c r="CGZ1"/>
      <c r="CHA1"/>
      <c r="CHB1"/>
      <c r="CHC1"/>
      <c r="CHD1"/>
      <c r="CHE1"/>
      <c r="CHF1"/>
      <c r="CHG1"/>
      <c r="CHH1"/>
      <c r="CHI1"/>
      <c r="CHJ1"/>
      <c r="CHK1"/>
      <c r="CHL1"/>
      <c r="CHM1"/>
      <c r="CHN1"/>
      <c r="CHO1"/>
      <c r="CHP1"/>
      <c r="CHQ1"/>
      <c r="CHR1"/>
      <c r="CHS1"/>
      <c r="CHT1"/>
      <c r="CHU1"/>
      <c r="CHV1"/>
      <c r="CHW1"/>
      <c r="CHX1"/>
      <c r="CHY1"/>
      <c r="CHZ1"/>
      <c r="CIA1"/>
      <c r="CIB1"/>
      <c r="CIC1"/>
      <c r="CID1"/>
      <c r="CIE1"/>
      <c r="CIF1"/>
      <c r="CIG1"/>
      <c r="CIH1"/>
      <c r="CII1"/>
      <c r="CIJ1"/>
      <c r="CIK1"/>
      <c r="CIL1"/>
      <c r="CIM1"/>
      <c r="CIN1"/>
      <c r="CIO1"/>
      <c r="CIP1"/>
      <c r="CIQ1"/>
      <c r="CIR1"/>
      <c r="CIS1"/>
      <c r="CIT1"/>
      <c r="CIU1"/>
      <c r="CIV1"/>
      <c r="CIW1"/>
      <c r="CIX1"/>
      <c r="CIY1"/>
      <c r="CIZ1"/>
      <c r="CJA1"/>
      <c r="CJB1"/>
      <c r="CJC1"/>
      <c r="CJD1"/>
      <c r="CJE1"/>
      <c r="CJF1"/>
      <c r="CJG1"/>
      <c r="CJH1"/>
      <c r="CJI1"/>
      <c r="CJJ1"/>
      <c r="CJK1"/>
      <c r="CJL1"/>
      <c r="CJM1"/>
      <c r="CJN1"/>
      <c r="CJO1"/>
      <c r="CJP1"/>
      <c r="CJQ1"/>
      <c r="CJR1"/>
      <c r="CJS1"/>
      <c r="CJT1"/>
      <c r="CJU1"/>
      <c r="CJV1"/>
      <c r="CJW1"/>
      <c r="CJX1"/>
      <c r="CJY1"/>
      <c r="CJZ1"/>
      <c r="CKA1"/>
      <c r="CKB1"/>
      <c r="CKC1"/>
      <c r="CKD1"/>
      <c r="CKE1"/>
      <c r="CKF1"/>
      <c r="CKG1"/>
      <c r="CKH1"/>
      <c r="CKI1"/>
      <c r="CKJ1"/>
      <c r="CKK1"/>
      <c r="CKL1"/>
      <c r="CKM1"/>
      <c r="CKN1"/>
      <c r="CKO1"/>
      <c r="CKP1"/>
      <c r="CKQ1"/>
      <c r="CKR1"/>
      <c r="CKS1"/>
      <c r="CKT1"/>
      <c r="CKU1"/>
      <c r="CKV1"/>
      <c r="CKW1"/>
      <c r="CKX1"/>
      <c r="CKY1"/>
      <c r="CKZ1"/>
      <c r="CLA1"/>
      <c r="CLB1"/>
      <c r="CLC1"/>
      <c r="CLD1"/>
      <c r="CLE1"/>
      <c r="CLF1"/>
      <c r="CLG1"/>
      <c r="CLH1"/>
      <c r="CLI1"/>
      <c r="CLJ1"/>
      <c r="CLK1"/>
      <c r="CLL1"/>
      <c r="CLM1"/>
      <c r="CLN1"/>
      <c r="CLO1"/>
      <c r="CLP1"/>
      <c r="CLQ1"/>
      <c r="CLR1"/>
      <c r="CLS1"/>
      <c r="CLT1"/>
      <c r="CLU1"/>
      <c r="CLV1"/>
      <c r="CLW1"/>
      <c r="CLX1"/>
      <c r="CLY1"/>
      <c r="CLZ1"/>
      <c r="CMA1"/>
      <c r="CMB1"/>
      <c r="CMC1"/>
      <c r="CMD1"/>
      <c r="CME1"/>
      <c r="CMF1"/>
      <c r="CMG1"/>
      <c r="CMH1"/>
      <c r="CMI1"/>
      <c r="CMJ1"/>
      <c r="CMK1"/>
      <c r="CML1"/>
      <c r="CMM1"/>
      <c r="CMN1"/>
      <c r="CMO1"/>
      <c r="CMP1"/>
      <c r="CMQ1"/>
      <c r="CMR1"/>
      <c r="CMS1"/>
      <c r="CMT1"/>
      <c r="CMU1"/>
      <c r="CMV1"/>
      <c r="CMW1"/>
      <c r="CMX1"/>
      <c r="CMY1"/>
      <c r="CMZ1"/>
      <c r="CNA1"/>
      <c r="CNB1"/>
      <c r="CNC1"/>
      <c r="CND1"/>
      <c r="CNE1"/>
      <c r="CNF1"/>
      <c r="CNG1"/>
      <c r="CNH1"/>
      <c r="CNI1"/>
      <c r="CNJ1"/>
      <c r="CNK1"/>
      <c r="CNL1"/>
      <c r="CNM1"/>
      <c r="CNN1"/>
      <c r="CNO1"/>
      <c r="CNP1"/>
      <c r="CNQ1"/>
      <c r="CNR1"/>
      <c r="CNS1"/>
      <c r="CNT1"/>
      <c r="CNU1"/>
      <c r="CNV1"/>
      <c r="CNW1"/>
      <c r="CNX1"/>
      <c r="CNY1"/>
      <c r="CNZ1"/>
      <c r="COA1"/>
      <c r="COB1"/>
      <c r="COC1"/>
      <c r="COD1"/>
      <c r="COE1"/>
      <c r="COF1"/>
      <c r="COG1"/>
      <c r="COH1"/>
      <c r="COI1"/>
      <c r="COJ1"/>
      <c r="COK1"/>
      <c r="COL1"/>
      <c r="COM1"/>
      <c r="CON1"/>
      <c r="COO1"/>
      <c r="COP1"/>
      <c r="COQ1"/>
      <c r="COR1"/>
      <c r="COS1"/>
      <c r="COT1"/>
      <c r="COU1"/>
      <c r="COV1"/>
      <c r="COW1"/>
      <c r="COX1"/>
      <c r="COY1"/>
      <c r="COZ1"/>
      <c r="CPA1"/>
      <c r="CPB1"/>
      <c r="CPC1"/>
      <c r="CPD1"/>
      <c r="CPE1"/>
      <c r="CPF1"/>
      <c r="CPG1"/>
      <c r="CPH1"/>
      <c r="CPI1"/>
      <c r="CPJ1"/>
      <c r="CPK1"/>
      <c r="CPL1"/>
      <c r="CPM1"/>
      <c r="CPN1"/>
      <c r="CPO1"/>
      <c r="CPP1"/>
      <c r="CPQ1"/>
      <c r="CPR1"/>
      <c r="CPS1"/>
      <c r="CPT1"/>
      <c r="CPU1"/>
      <c r="CPV1"/>
      <c r="CPW1"/>
      <c r="CPX1"/>
      <c r="CPY1"/>
      <c r="CPZ1"/>
      <c r="CQA1"/>
      <c r="CQB1"/>
      <c r="CQC1"/>
      <c r="CQD1"/>
      <c r="CQE1"/>
      <c r="CQF1"/>
      <c r="CQG1"/>
      <c r="CQH1"/>
      <c r="CQI1"/>
      <c r="CQJ1"/>
      <c r="CQK1"/>
      <c r="CQL1"/>
      <c r="CQM1"/>
      <c r="CQN1"/>
      <c r="CQO1"/>
      <c r="CQP1"/>
      <c r="CQQ1"/>
      <c r="CQR1"/>
      <c r="CQS1"/>
      <c r="CQT1"/>
      <c r="CQU1"/>
      <c r="CQV1"/>
      <c r="CQW1"/>
      <c r="CQX1"/>
      <c r="CQY1"/>
      <c r="CQZ1"/>
      <c r="CRA1"/>
      <c r="CRB1"/>
      <c r="CRC1"/>
      <c r="CRD1"/>
      <c r="CRE1"/>
      <c r="CRF1"/>
      <c r="CRG1"/>
      <c r="CRH1"/>
      <c r="CRI1"/>
      <c r="CRJ1"/>
      <c r="CRK1"/>
      <c r="CRL1"/>
      <c r="CRM1"/>
      <c r="CRN1"/>
      <c r="CRO1"/>
      <c r="CRP1"/>
      <c r="CRQ1"/>
      <c r="CRR1"/>
      <c r="CRS1"/>
      <c r="CRT1"/>
      <c r="CRU1"/>
      <c r="CRV1"/>
      <c r="CRW1"/>
      <c r="CRX1"/>
      <c r="CRY1"/>
      <c r="CRZ1"/>
      <c r="CSA1"/>
      <c r="CSB1"/>
      <c r="CSC1"/>
      <c r="CSD1"/>
      <c r="CSE1"/>
      <c r="CSF1"/>
      <c r="CSG1"/>
      <c r="CSH1"/>
      <c r="CSI1"/>
      <c r="CSJ1"/>
      <c r="CSK1"/>
      <c r="CSL1"/>
      <c r="CSM1"/>
      <c r="CSN1"/>
      <c r="CSO1"/>
      <c r="CSP1"/>
      <c r="CSQ1"/>
      <c r="CSR1"/>
      <c r="CSS1"/>
      <c r="CST1"/>
      <c r="CSU1"/>
      <c r="CSV1"/>
      <c r="CSW1"/>
      <c r="CSX1"/>
      <c r="CSY1"/>
      <c r="CSZ1"/>
      <c r="CTA1"/>
      <c r="CTB1"/>
      <c r="CTC1"/>
      <c r="CTD1"/>
      <c r="CTE1"/>
      <c r="CTF1"/>
      <c r="CTG1"/>
      <c r="CTH1"/>
      <c r="CTI1"/>
      <c r="CTJ1"/>
      <c r="CTK1"/>
      <c r="CTL1"/>
      <c r="CTM1"/>
      <c r="CTN1"/>
      <c r="CTO1"/>
      <c r="CTP1"/>
      <c r="CTQ1"/>
      <c r="CTR1"/>
      <c r="CTS1"/>
      <c r="CTT1"/>
      <c r="CTU1"/>
      <c r="CTV1"/>
      <c r="CTW1"/>
      <c r="CTX1"/>
      <c r="CTY1"/>
      <c r="CTZ1"/>
      <c r="CUA1"/>
      <c r="CUB1"/>
      <c r="CUC1"/>
      <c r="CUD1"/>
      <c r="CUE1"/>
      <c r="CUF1"/>
      <c r="CUG1"/>
      <c r="CUH1"/>
      <c r="CUI1"/>
      <c r="CUJ1"/>
      <c r="CUK1"/>
      <c r="CUL1"/>
      <c r="CUM1"/>
      <c r="CUN1"/>
      <c r="CUO1"/>
      <c r="CUP1"/>
      <c r="CUQ1"/>
      <c r="CUR1"/>
      <c r="CUS1"/>
      <c r="CUT1"/>
      <c r="CUU1"/>
      <c r="CUV1"/>
      <c r="CUW1"/>
      <c r="CUX1"/>
      <c r="CUY1"/>
      <c r="CUZ1"/>
      <c r="CVA1"/>
      <c r="CVB1"/>
      <c r="CVC1"/>
      <c r="CVD1"/>
      <c r="CVE1"/>
      <c r="CVF1"/>
      <c r="CVG1"/>
      <c r="CVH1"/>
      <c r="CVI1"/>
      <c r="CVJ1"/>
      <c r="CVK1"/>
      <c r="CVL1"/>
      <c r="CVM1"/>
      <c r="CVN1"/>
      <c r="CVO1"/>
      <c r="CVP1"/>
      <c r="CVQ1"/>
      <c r="CVR1"/>
      <c r="CVS1"/>
      <c r="CVT1"/>
      <c r="CVU1"/>
      <c r="CVV1"/>
      <c r="CVW1"/>
      <c r="CVX1"/>
      <c r="CVY1"/>
      <c r="CVZ1"/>
      <c r="CWA1"/>
      <c r="CWB1"/>
      <c r="CWC1"/>
      <c r="CWD1"/>
      <c r="CWE1"/>
      <c r="CWF1"/>
      <c r="CWG1"/>
      <c r="CWH1"/>
      <c r="CWI1"/>
      <c r="CWJ1"/>
      <c r="CWK1"/>
      <c r="CWL1"/>
      <c r="CWM1"/>
      <c r="CWN1"/>
      <c r="CWO1"/>
      <c r="CWP1"/>
      <c r="CWQ1"/>
      <c r="CWR1"/>
      <c r="CWS1"/>
      <c r="CWT1"/>
      <c r="CWU1"/>
      <c r="CWV1"/>
      <c r="CWW1"/>
      <c r="CWX1"/>
      <c r="CWY1"/>
      <c r="CWZ1"/>
      <c r="CXA1"/>
      <c r="CXB1"/>
      <c r="CXC1"/>
      <c r="CXD1"/>
      <c r="CXE1"/>
      <c r="CXF1"/>
      <c r="CXG1"/>
      <c r="CXH1"/>
      <c r="CXI1"/>
      <c r="CXJ1"/>
      <c r="CXK1"/>
      <c r="CXL1"/>
      <c r="CXM1"/>
      <c r="CXN1"/>
      <c r="CXO1"/>
      <c r="CXP1"/>
      <c r="CXQ1"/>
      <c r="CXR1"/>
      <c r="CXS1"/>
      <c r="CXT1"/>
      <c r="CXU1"/>
      <c r="CXV1"/>
      <c r="CXW1"/>
      <c r="CXX1"/>
      <c r="CXY1"/>
      <c r="CXZ1"/>
      <c r="CYA1"/>
      <c r="CYB1"/>
      <c r="CYC1"/>
      <c r="CYD1"/>
      <c r="CYE1"/>
      <c r="CYF1"/>
      <c r="CYG1"/>
      <c r="CYH1"/>
      <c r="CYI1"/>
      <c r="CYJ1"/>
      <c r="CYK1"/>
      <c r="CYL1"/>
      <c r="CYM1"/>
      <c r="CYN1"/>
      <c r="CYO1"/>
      <c r="CYP1"/>
      <c r="CYQ1"/>
      <c r="CYR1"/>
      <c r="CYS1"/>
      <c r="CYT1"/>
      <c r="CYU1"/>
      <c r="CYV1"/>
      <c r="CYW1"/>
      <c r="CYX1"/>
      <c r="CYY1"/>
      <c r="CYZ1"/>
      <c r="CZA1"/>
      <c r="CZB1"/>
      <c r="CZC1"/>
      <c r="CZD1"/>
      <c r="CZE1"/>
      <c r="CZF1"/>
      <c r="CZG1"/>
      <c r="CZH1"/>
      <c r="CZI1"/>
      <c r="CZJ1"/>
      <c r="CZK1"/>
      <c r="CZL1"/>
      <c r="CZM1"/>
      <c r="CZN1"/>
      <c r="CZO1"/>
      <c r="CZP1"/>
      <c r="CZQ1"/>
      <c r="CZR1"/>
      <c r="CZS1"/>
      <c r="CZT1"/>
      <c r="CZU1"/>
      <c r="CZV1"/>
      <c r="CZW1"/>
      <c r="CZX1"/>
      <c r="CZY1"/>
      <c r="CZZ1"/>
      <c r="DAA1"/>
      <c r="DAB1"/>
      <c r="DAC1"/>
      <c r="DAD1"/>
    </row>
    <row r="2" spans="1:2734" x14ac:dyDescent="0.3">
      <c r="A2" s="14"/>
      <c r="B2" s="15"/>
      <c r="C2" s="15"/>
      <c r="D2" s="16"/>
      <c r="E2" s="17"/>
      <c r="F2" s="17"/>
      <c r="G2" s="18" t="s">
        <v>2</v>
      </c>
      <c r="H2" s="12">
        <v>5</v>
      </c>
      <c r="I2" s="19"/>
      <c r="J2" s="19"/>
      <c r="K2" s="19"/>
      <c r="L2" s="20" t="s">
        <v>3</v>
      </c>
      <c r="M2" s="21"/>
      <c r="N2" s="21"/>
      <c r="O2" s="19"/>
      <c r="P2" s="22"/>
      <c r="Q2" s="22"/>
      <c r="R2" s="22"/>
      <c r="S2" s="22"/>
      <c r="T2" s="22"/>
      <c r="U2" s="22"/>
      <c r="V2" s="22"/>
      <c r="W2" s="22"/>
      <c r="X2" s="22"/>
      <c r="Y2" s="22"/>
      <c r="Z2" s="22"/>
      <c r="AA2" s="23">
        <f>AL2</f>
        <v>0</v>
      </c>
      <c r="AB2" s="24">
        <f>AL3</f>
        <v>0</v>
      </c>
      <c r="AC2" s="25">
        <f>BA5</f>
        <v>-3</v>
      </c>
      <c r="AD2" s="25">
        <f>BA6</f>
        <v>-2</v>
      </c>
      <c r="AE2" s="25">
        <f>BA7</f>
        <v>-1</v>
      </c>
      <c r="AF2" s="25">
        <f>BA8</f>
        <v>0</v>
      </c>
      <c r="AG2" s="25">
        <f>BA9</f>
        <v>1</v>
      </c>
      <c r="AH2" s="25">
        <f>BA10</f>
        <v>2</v>
      </c>
      <c r="AI2" s="25">
        <f>BA11</f>
        <v>3</v>
      </c>
      <c r="AJ2" s="26"/>
      <c r="AK2" s="27" t="s">
        <v>4</v>
      </c>
      <c r="AL2" s="23">
        <f>$AL$5+$AL$7+$AL$9+$AL$11+$AL$13</f>
        <v>0</v>
      </c>
      <c r="AM2" s="22"/>
      <c r="AN2" s="22"/>
      <c r="AO2" s="28">
        <f>$AL2/AO$1</f>
        <v>0</v>
      </c>
      <c r="AP2" s="28">
        <f>$AL2/AP$1</f>
        <v>0</v>
      </c>
      <c r="AQ2" s="22" t="s">
        <v>5</v>
      </c>
      <c r="AR2" s="22"/>
      <c r="AS2" s="22"/>
      <c r="AT2" s="22"/>
      <c r="AU2" s="22"/>
      <c r="AV2" s="22"/>
      <c r="AW2" s="22"/>
      <c r="AX2" s="22"/>
      <c r="AY2" s="22"/>
      <c r="AZ2" s="22"/>
      <c r="BA2" s="22"/>
      <c r="BB2" s="22"/>
      <c r="BC2" s="22"/>
      <c r="BD2" s="22"/>
      <c r="BE2" s="22"/>
      <c r="BF2" s="22"/>
      <c r="BG2" s="22"/>
      <c r="BH2" s="22"/>
      <c r="BI2" s="22"/>
      <c r="BJ2" s="22"/>
      <c r="BK2" s="22"/>
      <c r="BL2" s="22"/>
      <c r="BM2" s="22"/>
      <c r="BN2" s="22"/>
      <c r="BO2" s="22"/>
      <c r="BP2" s="22"/>
      <c r="BQ2" s="22"/>
      <c r="BR2" s="22"/>
      <c r="BS2" s="22"/>
      <c r="BT2" s="22"/>
      <c r="BU2" s="22"/>
      <c r="BV2" s="22"/>
      <c r="BW2" s="22"/>
      <c r="BX2" s="22"/>
      <c r="BY2" s="22"/>
      <c r="BZ2" s="22"/>
      <c r="CA2" s="22"/>
      <c r="CB2" s="22"/>
      <c r="CC2" s="22"/>
      <c r="CD2" s="22"/>
      <c r="CE2" s="22"/>
      <c r="CF2" s="22"/>
      <c r="CG2" s="22"/>
      <c r="CH2" s="22"/>
      <c r="CI2" s="22"/>
      <c r="CJ2" s="22"/>
      <c r="CK2" s="22"/>
      <c r="CL2" s="22"/>
      <c r="CM2" s="22"/>
      <c r="CN2" s="22"/>
      <c r="CO2" s="22"/>
      <c r="CP2" s="22"/>
      <c r="CQ2" s="22"/>
      <c r="CR2" s="22"/>
      <c r="CS2" s="22"/>
      <c r="CT2" s="22"/>
      <c r="CU2" s="22"/>
      <c r="CV2" s="22"/>
      <c r="CW2" s="22"/>
      <c r="CX2" s="22"/>
      <c r="CY2" s="22"/>
      <c r="CZ2" s="22"/>
      <c r="DA2" s="22"/>
      <c r="DB2" s="22"/>
      <c r="DC2" s="22"/>
      <c r="DD2" s="22"/>
      <c r="DE2" s="22"/>
      <c r="DF2" s="22"/>
      <c r="DG2" s="22"/>
      <c r="DH2" s="22"/>
      <c r="DI2" s="22"/>
      <c r="DJ2" s="22"/>
      <c r="DK2" s="22"/>
      <c r="DL2" s="22"/>
      <c r="DM2" s="22"/>
      <c r="DN2" s="22"/>
      <c r="DO2" s="22"/>
      <c r="DP2" s="22"/>
      <c r="DQ2" s="22"/>
      <c r="DR2" s="22"/>
      <c r="DS2" s="22"/>
      <c r="DT2" s="22"/>
      <c r="DU2" s="22"/>
      <c r="DV2" s="22"/>
      <c r="DW2" s="22"/>
      <c r="DX2" s="22"/>
      <c r="DY2" s="22"/>
      <c r="DZ2" s="22"/>
      <c r="EA2" s="22"/>
      <c r="EB2" s="22"/>
      <c r="EC2" s="22"/>
      <c r="ED2" s="22"/>
      <c r="EE2" s="22"/>
      <c r="EF2" s="22"/>
      <c r="EG2" s="22"/>
      <c r="EH2" s="22"/>
      <c r="EI2" s="22"/>
      <c r="EJ2" s="22"/>
      <c r="EK2" s="22"/>
      <c r="EL2" s="22"/>
      <c r="EM2" s="22"/>
      <c r="EN2" s="22"/>
      <c r="EO2" s="22"/>
      <c r="EP2" s="22"/>
      <c r="EQ2" s="22"/>
      <c r="ER2" s="22"/>
      <c r="ES2" s="22"/>
      <c r="ET2" s="22"/>
      <c r="EU2" s="22"/>
      <c r="EV2" s="22"/>
      <c r="EW2" s="22"/>
      <c r="EX2" s="22"/>
      <c r="EY2" s="22"/>
      <c r="EZ2" s="22"/>
      <c r="FA2" s="22"/>
      <c r="FB2" s="22"/>
      <c r="FC2" s="22"/>
      <c r="FD2" s="22"/>
      <c r="FE2" s="22"/>
      <c r="FF2" s="22"/>
      <c r="FG2" s="22"/>
      <c r="FH2" s="22"/>
      <c r="FI2" s="22"/>
      <c r="FJ2" s="22"/>
      <c r="FK2" s="22"/>
      <c r="FL2" s="22"/>
      <c r="FM2" s="22"/>
      <c r="FN2" s="22"/>
      <c r="FO2" s="22"/>
      <c r="FP2" s="22"/>
      <c r="FQ2" s="22"/>
      <c r="FR2" s="22"/>
      <c r="FS2" s="22"/>
      <c r="FT2" s="22"/>
      <c r="FU2" s="22"/>
      <c r="FV2" s="22"/>
      <c r="FW2" s="22"/>
      <c r="FX2" s="22"/>
      <c r="FY2" s="22"/>
      <c r="FZ2" s="22"/>
      <c r="GA2" s="22"/>
      <c r="GB2" s="22"/>
      <c r="GC2" s="22"/>
      <c r="GD2" s="22"/>
      <c r="GE2" s="22"/>
      <c r="GF2" s="22"/>
      <c r="GG2" s="22"/>
      <c r="GH2" s="22"/>
      <c r="GI2" s="22"/>
      <c r="GJ2" s="22"/>
      <c r="GK2" s="22"/>
      <c r="GL2" s="22"/>
      <c r="GM2" s="22"/>
      <c r="GN2" s="22"/>
      <c r="GO2" s="22"/>
      <c r="GP2" s="22"/>
      <c r="GQ2" s="22"/>
      <c r="GR2" s="22"/>
      <c r="GS2" s="22"/>
      <c r="GT2" s="22"/>
      <c r="GU2" s="22"/>
      <c r="GV2" s="22"/>
      <c r="GW2" s="22"/>
      <c r="GX2" s="22"/>
      <c r="GY2" s="22"/>
      <c r="GZ2" s="22"/>
      <c r="HA2" s="22"/>
      <c r="HB2" s="22"/>
      <c r="HC2" s="22"/>
      <c r="HD2" s="22"/>
      <c r="HE2" s="22"/>
      <c r="HF2" s="22"/>
      <c r="HG2" s="22"/>
      <c r="HH2" s="22"/>
      <c r="HI2" s="22"/>
      <c r="HJ2" s="22"/>
      <c r="HK2" s="22"/>
      <c r="HL2" s="22"/>
      <c r="HM2" s="22"/>
      <c r="HN2" s="22"/>
      <c r="HO2" s="22"/>
      <c r="HP2" s="22"/>
      <c r="HQ2" s="22"/>
      <c r="HR2" s="22"/>
      <c r="HS2" s="22"/>
      <c r="HT2" s="22"/>
      <c r="HU2" s="22"/>
      <c r="HV2" s="22"/>
      <c r="HW2" s="22"/>
      <c r="HX2" s="22"/>
      <c r="HY2" s="22"/>
      <c r="HZ2" s="22"/>
      <c r="IA2" s="22"/>
      <c r="IB2" s="22"/>
      <c r="IC2" s="22"/>
      <c r="ID2" s="22"/>
      <c r="IE2" s="22"/>
      <c r="IF2" s="22"/>
      <c r="IG2" s="22"/>
      <c r="IH2" s="22"/>
      <c r="II2" s="22"/>
      <c r="IJ2" s="22"/>
      <c r="IK2" s="22"/>
      <c r="IL2" s="22"/>
      <c r="IM2" s="22"/>
      <c r="IN2" s="22"/>
      <c r="IO2" s="22"/>
      <c r="IP2" s="22"/>
      <c r="IQ2" s="22"/>
      <c r="IR2" s="22"/>
      <c r="IS2" s="22"/>
      <c r="IT2" s="22"/>
      <c r="IU2" s="22"/>
      <c r="IV2" s="22"/>
      <c r="IW2" s="22"/>
      <c r="IX2" s="22"/>
      <c r="IY2" s="22"/>
      <c r="IZ2" s="22"/>
      <c r="JA2" s="22"/>
      <c r="JB2" s="22"/>
      <c r="JC2" s="22"/>
      <c r="JD2" s="22"/>
      <c r="JE2" s="22"/>
      <c r="JF2" s="22"/>
      <c r="JG2" s="22"/>
      <c r="JH2" s="22"/>
      <c r="JI2" s="22"/>
      <c r="JJ2" s="22"/>
      <c r="JK2" s="22"/>
      <c r="JL2" s="22"/>
      <c r="JM2" s="22"/>
      <c r="JN2" s="22"/>
      <c r="JO2" s="22"/>
      <c r="JP2" s="22"/>
      <c r="JQ2" s="22"/>
      <c r="JR2" s="22"/>
      <c r="JS2" s="22"/>
      <c r="JT2" s="22"/>
      <c r="JU2" s="22"/>
      <c r="JV2" s="22"/>
      <c r="JW2" s="22"/>
      <c r="JX2" s="22"/>
      <c r="JY2" s="22"/>
      <c r="JZ2" s="22"/>
      <c r="KA2" s="22"/>
      <c r="KB2" s="22"/>
      <c r="KC2" s="22"/>
      <c r="KD2" s="22"/>
      <c r="KE2" s="22"/>
      <c r="KF2" s="22"/>
      <c r="KG2" s="22"/>
      <c r="KH2" s="22"/>
      <c r="KI2" s="22"/>
      <c r="KJ2" s="22"/>
      <c r="KK2" s="22"/>
      <c r="KL2" s="22"/>
      <c r="KM2" s="22"/>
      <c r="KN2" s="22"/>
      <c r="KO2" s="22"/>
      <c r="KP2" s="22"/>
      <c r="KQ2" s="22"/>
      <c r="KR2" s="22"/>
      <c r="KS2" s="22"/>
      <c r="KT2" s="22"/>
      <c r="KU2" s="22"/>
      <c r="KV2" s="22"/>
      <c r="KW2" s="22"/>
      <c r="KX2" s="22"/>
      <c r="KY2" s="22"/>
      <c r="KZ2" s="22"/>
      <c r="LA2" s="22"/>
      <c r="LB2" s="22"/>
      <c r="LC2" s="22"/>
      <c r="LD2" s="22"/>
      <c r="LE2" s="22"/>
      <c r="LF2" s="22"/>
      <c r="LG2" s="22"/>
      <c r="LH2" s="22"/>
      <c r="LI2" s="22"/>
      <c r="LJ2" s="22"/>
      <c r="LK2" s="22"/>
      <c r="LL2" s="22"/>
      <c r="LM2" s="22"/>
      <c r="LN2" s="22"/>
      <c r="LO2" s="22"/>
      <c r="LP2" s="22"/>
      <c r="LQ2" s="22"/>
      <c r="LR2" s="22"/>
      <c r="LS2" s="22"/>
      <c r="LT2" s="22"/>
      <c r="LU2" s="22"/>
      <c r="LV2" s="22"/>
      <c r="LW2" s="22"/>
      <c r="LX2" s="22"/>
      <c r="LY2" s="22"/>
      <c r="LZ2" s="22"/>
      <c r="MA2" s="22"/>
      <c r="MB2" s="22"/>
      <c r="MC2" s="22"/>
      <c r="MD2" s="22"/>
      <c r="ME2" s="22"/>
      <c r="MF2" s="22"/>
      <c r="MG2" s="22"/>
      <c r="MH2" s="22"/>
      <c r="MI2" s="22"/>
      <c r="MJ2" s="22"/>
      <c r="MK2" s="22"/>
      <c r="ML2" s="22"/>
      <c r="MM2" s="22"/>
      <c r="MN2" s="22"/>
      <c r="MO2" s="22"/>
      <c r="MP2" s="22"/>
      <c r="MQ2" s="22"/>
      <c r="MR2" s="22"/>
      <c r="MS2" s="22"/>
      <c r="MT2" s="22"/>
      <c r="MU2" s="22"/>
      <c r="MV2" s="22"/>
      <c r="MW2" s="22"/>
      <c r="MX2" s="22"/>
      <c r="MY2" s="22"/>
      <c r="MZ2" s="22"/>
      <c r="NA2" s="22"/>
      <c r="NB2" s="22"/>
      <c r="NC2" s="22"/>
      <c r="ND2" s="22"/>
      <c r="NE2" s="22"/>
      <c r="NF2" s="22"/>
      <c r="NG2" s="22"/>
      <c r="NH2" s="22"/>
      <c r="NI2" s="22"/>
      <c r="NJ2" s="22"/>
      <c r="NK2" s="22"/>
      <c r="NL2" s="22"/>
      <c r="NM2" s="22"/>
      <c r="NN2" s="22"/>
      <c r="NO2" s="22"/>
      <c r="NP2" s="22"/>
      <c r="NQ2" s="22"/>
      <c r="NR2" s="22"/>
      <c r="NS2" s="22"/>
      <c r="NT2" s="22"/>
      <c r="NU2" s="22"/>
      <c r="NV2" s="22"/>
      <c r="NW2" s="22"/>
      <c r="NX2" s="22"/>
      <c r="NY2" s="22"/>
      <c r="NZ2" s="22"/>
      <c r="OA2" s="22"/>
      <c r="OB2" s="22"/>
      <c r="OC2" s="22"/>
      <c r="OD2" s="22"/>
      <c r="OE2" s="22"/>
      <c r="OF2" s="22"/>
      <c r="OG2" s="22"/>
      <c r="OH2" s="22"/>
      <c r="OI2" s="22"/>
      <c r="OJ2" s="22"/>
      <c r="OK2" s="22"/>
      <c r="OL2" s="22"/>
      <c r="OM2" s="22"/>
      <c r="ON2" s="22"/>
      <c r="OO2" s="22"/>
      <c r="OP2" s="22"/>
      <c r="OQ2" s="22"/>
      <c r="OR2" s="22"/>
      <c r="OS2" s="22"/>
      <c r="OT2" s="22"/>
      <c r="OU2" s="22"/>
      <c r="OV2" s="22"/>
      <c r="OW2" s="22"/>
      <c r="OX2" s="22"/>
      <c r="OY2" s="22"/>
      <c r="OZ2" s="22"/>
      <c r="PA2" s="22"/>
      <c r="PB2" s="22"/>
      <c r="PC2" s="22"/>
      <c r="PD2" s="22"/>
      <c r="PE2" s="22"/>
      <c r="PF2" s="22"/>
      <c r="PG2" s="22"/>
      <c r="PH2" s="22"/>
      <c r="PI2" s="22"/>
      <c r="PJ2" s="22"/>
      <c r="PK2" s="22"/>
      <c r="PL2" s="22"/>
      <c r="PM2" s="22"/>
      <c r="PN2" s="22"/>
      <c r="PO2" s="22"/>
      <c r="PP2" s="22"/>
      <c r="PQ2" s="22"/>
      <c r="PR2" s="22"/>
      <c r="PS2" s="22"/>
      <c r="PT2" s="22"/>
      <c r="PU2" s="22"/>
      <c r="PV2" s="22"/>
      <c r="PW2" s="22"/>
      <c r="PX2" s="22"/>
      <c r="PY2" s="22"/>
      <c r="PZ2" s="22"/>
      <c r="QA2" s="22"/>
      <c r="QB2" s="22"/>
      <c r="QC2" s="22"/>
      <c r="QD2" s="22"/>
      <c r="QE2" s="22"/>
      <c r="QF2" s="22"/>
      <c r="QG2" s="22"/>
      <c r="QH2" s="22"/>
      <c r="QI2" s="22"/>
      <c r="QJ2" s="22"/>
      <c r="QK2" s="22"/>
      <c r="QL2" s="22"/>
      <c r="QM2" s="22"/>
      <c r="QN2" s="22"/>
      <c r="QO2" s="22"/>
      <c r="QP2" s="22"/>
      <c r="QQ2" s="22"/>
      <c r="QR2" s="22"/>
      <c r="QS2" s="22"/>
      <c r="QT2" s="22"/>
      <c r="QU2" s="22"/>
      <c r="QV2" s="22"/>
      <c r="QW2" s="22"/>
      <c r="QX2" s="22"/>
      <c r="QY2" s="22"/>
      <c r="QZ2" s="22"/>
      <c r="RA2" s="22"/>
      <c r="RB2" s="22"/>
      <c r="RC2" s="22"/>
      <c r="RD2" s="22"/>
      <c r="RE2" s="22"/>
      <c r="RF2" s="22"/>
      <c r="RG2" s="22"/>
      <c r="RH2" s="22"/>
      <c r="RI2" s="22"/>
      <c r="RJ2" s="22"/>
      <c r="RK2" s="22"/>
      <c r="RL2" s="22"/>
      <c r="RM2" s="22"/>
      <c r="RN2" s="22"/>
      <c r="RO2" s="22"/>
      <c r="RP2" s="22"/>
      <c r="RQ2" s="22"/>
      <c r="RR2" s="22"/>
      <c r="RS2" s="22"/>
      <c r="RT2" s="22"/>
      <c r="RU2" s="22"/>
      <c r="RV2" s="22"/>
      <c r="RW2" s="22"/>
      <c r="RX2" s="22"/>
      <c r="RY2" s="22"/>
      <c r="RZ2" s="22"/>
      <c r="SA2" s="22"/>
      <c r="SB2" s="22"/>
      <c r="SC2" s="22"/>
      <c r="SD2" s="22"/>
      <c r="SE2" s="22"/>
      <c r="SF2" s="22"/>
      <c r="SG2" s="22"/>
      <c r="SH2" s="22"/>
      <c r="SI2" s="22"/>
      <c r="SJ2" s="22"/>
      <c r="SK2" s="22"/>
      <c r="SL2" s="22"/>
      <c r="SM2" s="22"/>
      <c r="SN2" s="22"/>
      <c r="SO2" s="22"/>
      <c r="SP2" s="22"/>
      <c r="SQ2" s="22"/>
      <c r="SR2" s="22"/>
      <c r="SS2" s="22"/>
      <c r="ST2" s="22"/>
      <c r="SU2" s="22"/>
      <c r="SV2" s="22"/>
      <c r="SW2" s="22"/>
      <c r="SX2" s="22"/>
      <c r="SY2" s="22"/>
      <c r="SZ2" s="22"/>
      <c r="TA2" s="22"/>
      <c r="TB2" s="22"/>
      <c r="TC2" s="22"/>
      <c r="TD2" s="22"/>
      <c r="TE2" s="22"/>
      <c r="TF2" s="22"/>
      <c r="TG2" s="22"/>
      <c r="TH2" s="22"/>
      <c r="TI2" s="22"/>
      <c r="TJ2" s="22"/>
      <c r="TK2" s="22"/>
      <c r="TL2" s="22"/>
      <c r="TM2" s="22"/>
      <c r="TN2" s="22"/>
      <c r="TO2" s="22"/>
      <c r="TP2" s="22"/>
      <c r="TQ2" s="22"/>
      <c r="TR2" s="22"/>
      <c r="TS2" s="22"/>
      <c r="TT2" s="22"/>
      <c r="TU2" s="22"/>
      <c r="TV2" s="22"/>
      <c r="TW2" s="22"/>
      <c r="TX2" s="22"/>
      <c r="TY2" s="22"/>
      <c r="TZ2" s="22"/>
      <c r="UA2" s="22"/>
      <c r="UB2" s="22"/>
      <c r="UC2" s="22"/>
      <c r="UD2" s="22"/>
      <c r="UE2" s="22"/>
      <c r="UF2" s="22"/>
      <c r="UG2" s="22"/>
      <c r="UH2" s="22"/>
      <c r="UI2" s="22"/>
      <c r="UJ2" s="22"/>
      <c r="UK2" s="22"/>
      <c r="UL2" s="22"/>
      <c r="UM2" s="22"/>
      <c r="UN2" s="22"/>
      <c r="UO2" s="22"/>
      <c r="UP2" s="22"/>
      <c r="UQ2" s="22"/>
      <c r="UR2" s="22"/>
      <c r="US2" s="22"/>
      <c r="UT2" s="22"/>
      <c r="UU2" s="22"/>
      <c r="UV2" s="22"/>
      <c r="UW2" s="22"/>
      <c r="UX2" s="22"/>
      <c r="UY2" s="22"/>
      <c r="UZ2" s="22"/>
      <c r="VA2" s="22"/>
      <c r="VB2" s="22"/>
      <c r="VC2" s="22"/>
      <c r="VD2" s="22"/>
      <c r="VE2" s="22"/>
      <c r="VF2" s="22"/>
      <c r="VG2" s="22"/>
      <c r="VH2" s="22"/>
      <c r="VI2" s="22"/>
      <c r="VJ2" s="22"/>
      <c r="VK2" s="22"/>
      <c r="VL2" s="22"/>
      <c r="VM2" s="22"/>
      <c r="VN2" s="22"/>
      <c r="VO2" s="22"/>
      <c r="VP2" s="22"/>
      <c r="VQ2" s="22"/>
      <c r="VR2" s="22"/>
      <c r="VS2" s="22"/>
      <c r="VT2" s="22"/>
      <c r="VU2" s="22"/>
      <c r="VV2" s="22"/>
      <c r="VW2" s="22"/>
      <c r="VX2" s="22"/>
      <c r="VY2" s="22"/>
      <c r="VZ2" s="22"/>
      <c r="WA2" s="22"/>
      <c r="WB2" s="22"/>
      <c r="WC2" s="22"/>
      <c r="WD2" s="22"/>
      <c r="WE2" s="22"/>
      <c r="WF2" s="22"/>
      <c r="WG2" s="22"/>
      <c r="WH2" s="22"/>
      <c r="WI2" s="22"/>
      <c r="WJ2" s="22"/>
      <c r="WK2" s="22"/>
      <c r="WL2" s="22"/>
      <c r="WM2" s="22"/>
      <c r="WN2" s="22"/>
      <c r="WO2" s="22"/>
      <c r="WP2" s="22"/>
      <c r="WQ2" s="22"/>
      <c r="WR2" s="22"/>
      <c r="WS2" s="22"/>
      <c r="WT2" s="22"/>
      <c r="WU2" s="22"/>
      <c r="WV2" s="22"/>
      <c r="WW2" s="22"/>
      <c r="WX2" s="22"/>
      <c r="WY2" s="22"/>
      <c r="WZ2" s="22"/>
      <c r="XA2" s="22"/>
      <c r="XB2" s="22"/>
      <c r="XC2" s="22"/>
      <c r="XD2" s="22"/>
      <c r="XE2" s="22"/>
      <c r="XF2" s="22"/>
      <c r="XG2" s="22"/>
      <c r="XH2" s="22"/>
      <c r="XI2" s="22"/>
      <c r="XJ2" s="22"/>
      <c r="XK2" s="22"/>
      <c r="XL2" s="22"/>
      <c r="XM2" s="22"/>
      <c r="XN2" s="22"/>
      <c r="XO2" s="22"/>
      <c r="XP2" s="22"/>
      <c r="XQ2" s="22"/>
      <c r="XR2" s="22"/>
      <c r="XS2" s="22"/>
      <c r="XT2" s="22"/>
      <c r="XU2" s="22"/>
      <c r="XV2" s="22"/>
      <c r="XW2" s="22"/>
      <c r="XX2" s="22"/>
      <c r="XY2" s="22"/>
      <c r="XZ2" s="22"/>
      <c r="YA2" s="22"/>
      <c r="YB2" s="22"/>
      <c r="YC2" s="22"/>
      <c r="YD2" s="22"/>
      <c r="YE2" s="22"/>
      <c r="YF2" s="22"/>
      <c r="YG2" s="22"/>
      <c r="YH2" s="22"/>
      <c r="YI2" s="22"/>
      <c r="YJ2" s="22"/>
      <c r="YK2" s="22"/>
      <c r="YL2" s="22"/>
      <c r="YM2" s="22"/>
      <c r="YN2" s="22"/>
      <c r="YO2" s="22"/>
      <c r="YP2" s="22"/>
      <c r="YQ2" s="22"/>
      <c r="YR2" s="22"/>
      <c r="YS2" s="22"/>
      <c r="YT2" s="22"/>
      <c r="YU2" s="22"/>
      <c r="YV2" s="22"/>
      <c r="YW2" s="22"/>
      <c r="YX2" s="22"/>
      <c r="YY2" s="22"/>
      <c r="YZ2" s="22"/>
      <c r="ZA2" s="22"/>
      <c r="ZB2" s="22"/>
      <c r="ZC2" s="22"/>
      <c r="ZD2" s="22"/>
      <c r="ZE2" s="22"/>
      <c r="ZF2" s="22"/>
      <c r="ZG2" s="22"/>
      <c r="ZH2" s="22"/>
      <c r="ZI2" s="22"/>
      <c r="ZJ2" s="22"/>
      <c r="ZK2" s="22"/>
      <c r="ZL2" s="22"/>
      <c r="ZM2" s="22"/>
      <c r="ZN2" s="22"/>
      <c r="ZO2" s="22"/>
      <c r="ZP2" s="22"/>
      <c r="ZQ2" s="22"/>
      <c r="ZR2" s="22"/>
      <c r="ZS2" s="22"/>
      <c r="ZT2" s="22"/>
      <c r="ZU2" s="22"/>
      <c r="ZV2" s="22"/>
      <c r="ZW2" s="22"/>
      <c r="ZX2" s="22"/>
      <c r="ZY2" s="22"/>
      <c r="ZZ2" s="22"/>
      <c r="AAA2" s="22"/>
      <c r="AAB2" s="22"/>
      <c r="AAC2" s="22"/>
      <c r="AAD2" s="22"/>
      <c r="AAE2" s="22"/>
      <c r="AAF2" s="22"/>
      <c r="AAG2" s="22"/>
      <c r="AAH2" s="22"/>
      <c r="AAI2" s="22"/>
      <c r="AAJ2" s="22"/>
      <c r="AAK2" s="22"/>
      <c r="AAL2" s="22"/>
      <c r="AAM2" s="22"/>
      <c r="AAN2" s="22"/>
      <c r="AAO2" s="22"/>
      <c r="AAP2" s="22"/>
      <c r="AAQ2" s="22"/>
      <c r="AAR2" s="22"/>
      <c r="AAS2" s="22"/>
      <c r="AAT2" s="22"/>
      <c r="AAU2" s="22"/>
      <c r="AAV2" s="22"/>
      <c r="AAW2" s="22"/>
      <c r="AAX2" s="22"/>
      <c r="AAY2" s="22"/>
      <c r="AAZ2" s="22"/>
      <c r="ABA2" s="22"/>
      <c r="ABB2" s="22"/>
      <c r="ABC2" s="22"/>
      <c r="ABD2" s="22"/>
      <c r="ABE2" s="22"/>
      <c r="ABF2" s="22"/>
      <c r="ABG2" s="22"/>
      <c r="ABH2" s="22"/>
      <c r="ABI2" s="22"/>
      <c r="ABJ2" s="22"/>
      <c r="ABK2" s="22"/>
      <c r="ABL2" s="22"/>
      <c r="ABM2" s="22"/>
      <c r="ABN2" s="22"/>
      <c r="ABO2" s="22"/>
      <c r="ABP2" s="22"/>
      <c r="ABQ2" s="22"/>
      <c r="ABR2" s="22"/>
      <c r="ABS2" s="22"/>
      <c r="ABT2" s="22"/>
      <c r="ABU2" s="22"/>
      <c r="ABV2" s="22"/>
      <c r="ABW2" s="22"/>
      <c r="ABX2" s="22"/>
      <c r="ABY2" s="22"/>
      <c r="ABZ2" s="22"/>
      <c r="ACA2" s="22"/>
      <c r="ACB2" s="22"/>
      <c r="ACC2" s="22"/>
      <c r="ACD2" s="22"/>
      <c r="ACE2" s="22"/>
      <c r="ACF2" s="22"/>
      <c r="ACG2" s="22"/>
      <c r="ACH2" s="22"/>
      <c r="ACI2" s="22"/>
      <c r="ACJ2" s="22"/>
      <c r="ACK2" s="22"/>
      <c r="ACL2" s="22"/>
      <c r="ACM2" s="22"/>
      <c r="ACN2" s="22"/>
      <c r="ACO2" s="22"/>
      <c r="ACP2" s="22"/>
      <c r="ACQ2" s="22"/>
      <c r="ACR2" s="22"/>
      <c r="ACS2" s="22"/>
      <c r="ACT2" s="22"/>
      <c r="ACU2" s="22"/>
      <c r="ACV2" s="22"/>
      <c r="ACW2" s="22"/>
      <c r="ACX2" s="22"/>
      <c r="ACY2" s="22"/>
      <c r="ACZ2" s="22"/>
      <c r="ADA2" s="22"/>
      <c r="ADB2" s="22"/>
      <c r="ADC2" s="22"/>
      <c r="ADD2" s="22"/>
      <c r="ADE2" s="22"/>
      <c r="ADF2" s="22"/>
      <c r="ADG2" s="22"/>
      <c r="ADH2" s="22"/>
      <c r="ADI2" s="22"/>
      <c r="ADJ2" s="22"/>
      <c r="ADK2" s="22"/>
      <c r="ADL2" s="22"/>
      <c r="ADM2" s="22"/>
      <c r="ADN2" s="22"/>
      <c r="ADO2" s="22"/>
      <c r="ADP2" s="22"/>
      <c r="ADQ2" s="22"/>
      <c r="ADR2" s="22"/>
      <c r="ADS2" s="22"/>
      <c r="ADT2" s="22"/>
      <c r="ADU2" s="22"/>
      <c r="ADV2" s="22"/>
      <c r="ADW2" s="22"/>
      <c r="ADX2" s="22"/>
      <c r="ADY2" s="22"/>
      <c r="ADZ2" s="22"/>
      <c r="AEA2" s="22"/>
      <c r="AEB2" s="22"/>
      <c r="AEC2" s="22"/>
      <c r="AED2" s="22"/>
      <c r="AEE2" s="22"/>
      <c r="AEF2" s="22"/>
      <c r="AEG2" s="22"/>
      <c r="AEH2" s="22"/>
      <c r="AEI2" s="22"/>
      <c r="AEJ2" s="22"/>
      <c r="AEK2" s="22"/>
      <c r="AEL2" s="22"/>
      <c r="AEM2" s="22"/>
      <c r="AEN2" s="22"/>
      <c r="AEO2" s="22"/>
      <c r="AEP2" s="22"/>
      <c r="AEQ2" s="22"/>
      <c r="AER2" s="22"/>
      <c r="AES2" s="22"/>
      <c r="AET2" s="22"/>
      <c r="AEU2" s="22"/>
      <c r="AEV2" s="22"/>
      <c r="AEW2" s="22"/>
      <c r="AEX2" s="22"/>
      <c r="AEY2" s="22"/>
      <c r="AEZ2" s="22"/>
      <c r="AFA2" s="22"/>
      <c r="AFB2" s="22"/>
      <c r="AFC2" s="22"/>
      <c r="AFD2" s="22"/>
      <c r="AFE2" s="22"/>
      <c r="AFF2" s="22"/>
      <c r="AFG2" s="22"/>
      <c r="AFH2" s="22"/>
      <c r="AFI2" s="22"/>
      <c r="AFJ2" s="22"/>
      <c r="AFK2" s="22"/>
      <c r="AFL2" s="22"/>
      <c r="AFM2" s="22"/>
      <c r="AFN2" s="22"/>
      <c r="AFO2" s="22"/>
      <c r="AFP2" s="22"/>
      <c r="AFQ2" s="22"/>
      <c r="AFR2" s="22"/>
      <c r="AFS2" s="22"/>
      <c r="AFT2" s="22"/>
      <c r="AFU2" s="22"/>
      <c r="AFV2" s="22"/>
      <c r="AFW2" s="22"/>
      <c r="AFX2" s="22"/>
      <c r="AFY2" s="22"/>
      <c r="AFZ2" s="22"/>
      <c r="AGA2" s="22"/>
      <c r="AGB2" s="22"/>
      <c r="AGC2" s="22"/>
      <c r="AGD2" s="22"/>
      <c r="AGE2" s="22"/>
      <c r="AGF2" s="22"/>
      <c r="AGG2" s="22"/>
      <c r="AGH2" s="22"/>
      <c r="AGI2" s="22"/>
      <c r="AGJ2" s="22"/>
      <c r="AGK2" s="22"/>
      <c r="AGL2" s="22"/>
      <c r="AGM2" s="22"/>
      <c r="AGN2" s="22"/>
      <c r="AGO2" s="22"/>
      <c r="AGP2" s="22"/>
      <c r="AGQ2" s="22"/>
      <c r="AGR2" s="22"/>
      <c r="AGS2" s="22"/>
      <c r="AGT2" s="22"/>
      <c r="AGU2" s="22"/>
      <c r="AGV2" s="22"/>
      <c r="AGW2" s="22"/>
      <c r="AGX2" s="22"/>
      <c r="AGY2" s="22"/>
      <c r="AGZ2" s="22"/>
      <c r="AHA2" s="22"/>
      <c r="AHB2" s="22"/>
      <c r="AHC2" s="22"/>
      <c r="AHD2" s="22"/>
      <c r="AHE2" s="22"/>
      <c r="AHF2" s="22"/>
      <c r="AHG2" s="22"/>
      <c r="AHH2" s="22"/>
      <c r="AHI2" s="22"/>
      <c r="AHJ2" s="22"/>
      <c r="AHK2" s="22"/>
      <c r="AHL2" s="22"/>
      <c r="AHM2" s="22"/>
      <c r="AHN2" s="22"/>
      <c r="AHO2" s="22"/>
      <c r="AHP2" s="22"/>
      <c r="AHQ2" s="22"/>
      <c r="AHR2" s="22"/>
      <c r="AHS2" s="22"/>
      <c r="AHT2" s="22"/>
      <c r="AHU2" s="22"/>
      <c r="AHV2" s="22"/>
      <c r="AHW2" s="22"/>
      <c r="AHX2" s="22"/>
      <c r="AHY2" s="22"/>
      <c r="AHZ2" s="22"/>
      <c r="AIA2" s="22"/>
      <c r="AIB2" s="22"/>
      <c r="AIC2" s="22"/>
      <c r="AID2" s="22"/>
      <c r="AIE2" s="22"/>
      <c r="AIF2" s="22"/>
      <c r="AIG2" s="22"/>
      <c r="AIH2" s="22"/>
      <c r="AII2" s="22"/>
      <c r="AIJ2" s="22"/>
      <c r="AIK2" s="22"/>
      <c r="AIL2" s="22"/>
      <c r="AIM2" s="22"/>
      <c r="AIN2" s="22"/>
      <c r="AIO2" s="22"/>
      <c r="AIP2" s="22"/>
      <c r="AIQ2" s="22"/>
      <c r="AIR2" s="22"/>
      <c r="AIS2" s="22"/>
      <c r="AIT2" s="22"/>
      <c r="AIU2" s="22"/>
      <c r="AIV2" s="22"/>
      <c r="AIW2" s="22"/>
      <c r="AIX2" s="22"/>
      <c r="AIY2" s="22"/>
      <c r="AIZ2" s="22"/>
      <c r="AJA2" s="22"/>
      <c r="AJB2" s="22"/>
      <c r="AJC2" s="22"/>
      <c r="AJD2" s="22"/>
      <c r="AJE2" s="22"/>
      <c r="AJF2" s="22"/>
      <c r="AJG2" s="22"/>
      <c r="AJH2" s="22"/>
      <c r="AJI2" s="22"/>
      <c r="AJJ2" s="22"/>
      <c r="AJK2" s="22"/>
      <c r="AJL2" s="22"/>
      <c r="AJM2" s="22"/>
      <c r="AJN2" s="22"/>
      <c r="AJO2" s="22"/>
      <c r="AJP2" s="22"/>
      <c r="AJQ2" s="22"/>
      <c r="AJR2" s="22"/>
      <c r="AJS2" s="22"/>
      <c r="AJT2" s="22"/>
      <c r="AJU2" s="22"/>
      <c r="AJV2" s="22"/>
      <c r="AJW2" s="22"/>
      <c r="AJX2" s="22"/>
      <c r="AJY2" s="22"/>
      <c r="AJZ2" s="22"/>
      <c r="AKA2" s="22"/>
      <c r="AKB2" s="22"/>
      <c r="AKC2" s="22"/>
      <c r="AKD2" s="22"/>
      <c r="AKE2" s="22"/>
      <c r="AKF2" s="22"/>
      <c r="AKG2" s="22"/>
      <c r="AKH2" s="22"/>
      <c r="AKI2" s="22"/>
      <c r="AKJ2" s="22"/>
      <c r="AKK2" s="22"/>
      <c r="AKL2" s="22"/>
      <c r="AKM2" s="22"/>
      <c r="AKN2" s="22"/>
      <c r="AKO2" s="22"/>
      <c r="AKP2" s="22"/>
      <c r="AKQ2" s="22"/>
      <c r="AKR2" s="22"/>
      <c r="AKS2" s="22"/>
      <c r="AKT2" s="22"/>
      <c r="AKU2" s="22"/>
      <c r="AKV2" s="22"/>
      <c r="AKW2" s="22"/>
      <c r="AKX2" s="22"/>
      <c r="AKY2" s="22"/>
      <c r="AKZ2" s="22"/>
      <c r="ALA2" s="22"/>
      <c r="ALB2" s="22"/>
      <c r="ALC2" s="22"/>
      <c r="ALD2" s="22"/>
      <c r="ALE2" s="22"/>
      <c r="ALF2" s="22"/>
      <c r="ALG2" s="22"/>
      <c r="ALH2" s="22"/>
      <c r="ALI2" s="22"/>
      <c r="ALJ2" s="22"/>
      <c r="ALK2" s="22"/>
      <c r="ALL2" s="22"/>
      <c r="ALM2" s="22"/>
      <c r="ALN2" s="22"/>
      <c r="ALO2" s="22"/>
      <c r="ALP2" s="22"/>
      <c r="ALQ2" s="22"/>
      <c r="ALR2" s="22"/>
      <c r="ALS2" s="22"/>
      <c r="ALT2" s="22"/>
      <c r="ALU2" s="22"/>
      <c r="ALV2" s="22"/>
      <c r="ALW2" s="22"/>
      <c r="ALX2" s="22"/>
      <c r="ALY2" s="22"/>
      <c r="ALZ2" s="22"/>
      <c r="AMA2" s="22"/>
      <c r="AMB2" s="22"/>
      <c r="AMC2" s="22"/>
      <c r="AMD2" s="22"/>
      <c r="AME2" s="22"/>
      <c r="AMF2" s="22"/>
      <c r="AMG2" s="22"/>
      <c r="AMH2" s="22"/>
      <c r="AMI2" s="22"/>
      <c r="AMJ2" s="22"/>
      <c r="AMK2" s="22"/>
      <c r="AML2" s="22"/>
      <c r="AMM2" s="22"/>
      <c r="AMN2" s="22"/>
      <c r="AMO2" s="22"/>
      <c r="AMP2" s="22"/>
      <c r="AMQ2" s="22"/>
      <c r="AMR2" s="22"/>
      <c r="AMS2" s="22"/>
      <c r="AMT2" s="22"/>
      <c r="AMU2" s="22"/>
      <c r="AMV2" s="22"/>
      <c r="AMW2" s="22"/>
      <c r="AMX2" s="22"/>
      <c r="AMY2" s="22"/>
      <c r="AMZ2" s="22"/>
      <c r="ANA2" s="22"/>
      <c r="ANB2" s="22"/>
      <c r="ANC2" s="22"/>
      <c r="AND2" s="22"/>
      <c r="ANE2" s="22"/>
      <c r="ANF2" s="22"/>
      <c r="ANG2" s="22"/>
      <c r="ANH2" s="22"/>
      <c r="ANI2" s="22"/>
      <c r="ANJ2" s="22"/>
      <c r="ANK2" s="22"/>
      <c r="ANL2" s="22"/>
      <c r="ANM2" s="22"/>
      <c r="ANN2" s="22"/>
      <c r="ANO2" s="22"/>
      <c r="ANP2" s="22"/>
      <c r="ANQ2" s="22"/>
      <c r="ANR2" s="22"/>
      <c r="ANS2" s="22"/>
      <c r="ANT2" s="22"/>
      <c r="ANU2" s="22"/>
      <c r="ANV2" s="22"/>
      <c r="ANW2" s="22"/>
      <c r="ANX2" s="22"/>
      <c r="ANY2" s="22"/>
      <c r="ANZ2" s="22"/>
      <c r="AOA2" s="22"/>
      <c r="AOB2" s="22"/>
      <c r="AOC2" s="22"/>
      <c r="AOD2" s="22"/>
      <c r="AOE2" s="22"/>
      <c r="AOF2" s="22"/>
      <c r="AOG2" s="22"/>
      <c r="AOH2" s="22"/>
      <c r="AOI2" s="22"/>
      <c r="AOJ2" s="22"/>
      <c r="AOK2" s="22"/>
      <c r="AOL2" s="22"/>
      <c r="AOM2" s="22"/>
      <c r="AON2" s="22"/>
      <c r="AOO2" s="22"/>
      <c r="AOP2" s="22"/>
      <c r="AOQ2" s="22"/>
      <c r="AOR2" s="22"/>
      <c r="AOS2" s="22"/>
      <c r="AOT2" s="22"/>
      <c r="AOU2" s="22"/>
      <c r="AOV2" s="22"/>
      <c r="AOW2" s="22"/>
      <c r="AOX2" s="22"/>
      <c r="AOY2" s="22"/>
      <c r="AOZ2" s="22"/>
      <c r="APA2" s="22"/>
      <c r="APB2" s="22"/>
      <c r="APC2" s="22"/>
      <c r="APD2" s="22"/>
      <c r="APE2" s="22"/>
      <c r="APF2" s="22"/>
      <c r="APG2" s="22"/>
      <c r="APH2" s="22"/>
      <c r="API2" s="22"/>
      <c r="APJ2" s="22"/>
      <c r="APK2" s="22"/>
      <c r="APL2" s="22"/>
      <c r="APM2" s="22"/>
      <c r="APN2" s="22"/>
      <c r="APO2" s="22"/>
      <c r="APP2" s="22"/>
      <c r="APQ2" s="22"/>
      <c r="APR2" s="22"/>
      <c r="APS2" s="22"/>
      <c r="APT2" s="22"/>
      <c r="APU2" s="22"/>
      <c r="APV2" s="22"/>
      <c r="APW2" s="22"/>
      <c r="APX2" s="22"/>
      <c r="APY2" s="22"/>
      <c r="APZ2" s="22"/>
      <c r="AQA2" s="22"/>
      <c r="AQB2" s="22"/>
      <c r="AQC2" s="22"/>
      <c r="AQD2" s="22"/>
      <c r="AQE2" s="22"/>
      <c r="AQF2" s="22"/>
      <c r="AQG2" s="22"/>
      <c r="AQH2" s="22"/>
      <c r="AQI2" s="22"/>
      <c r="AQJ2" s="22"/>
      <c r="AQK2" s="22"/>
      <c r="AQL2" s="22"/>
      <c r="AQM2" s="22"/>
      <c r="AQN2" s="22"/>
      <c r="AQO2" s="22"/>
      <c r="AQP2" s="22"/>
      <c r="AQQ2" s="22"/>
      <c r="AQR2" s="22"/>
      <c r="AQS2" s="22"/>
      <c r="AQT2" s="22"/>
      <c r="AQU2" s="22"/>
      <c r="AQV2" s="22"/>
      <c r="AQW2" s="22"/>
      <c r="AQX2" s="22"/>
      <c r="AQY2" s="22"/>
      <c r="AQZ2" s="22"/>
      <c r="ARA2" s="22"/>
      <c r="ARB2" s="22"/>
      <c r="ARC2" s="22"/>
      <c r="ARD2" s="22"/>
      <c r="ARE2" s="22"/>
      <c r="ARF2" s="22"/>
      <c r="ARG2" s="22"/>
      <c r="ARH2" s="22"/>
      <c r="ARI2" s="22"/>
      <c r="ARJ2" s="22"/>
      <c r="ARK2" s="22"/>
      <c r="ARL2" s="22"/>
      <c r="ARM2" s="22"/>
      <c r="ARN2" s="22"/>
      <c r="ARO2" s="22"/>
      <c r="ARP2" s="22"/>
      <c r="ARQ2" s="22"/>
      <c r="ARR2" s="22"/>
      <c r="ARS2" s="22"/>
      <c r="ART2" s="22"/>
      <c r="ARU2" s="22"/>
      <c r="ARV2" s="22"/>
      <c r="ARW2" s="22"/>
      <c r="ARX2" s="22"/>
      <c r="ARY2" s="22"/>
      <c r="ARZ2" s="22"/>
      <c r="ASA2" s="22"/>
      <c r="ASB2" s="22"/>
      <c r="ASC2" s="22"/>
      <c r="ASD2" s="22"/>
      <c r="ASE2" s="22"/>
      <c r="ASF2" s="22"/>
      <c r="ASG2" s="22"/>
      <c r="ASH2" s="22"/>
      <c r="ASI2" s="22"/>
      <c r="ASJ2" s="22"/>
      <c r="ASK2" s="22"/>
      <c r="ASL2" s="22"/>
      <c r="ASM2" s="22"/>
      <c r="ASN2" s="22"/>
      <c r="ASO2" s="22"/>
      <c r="ASP2" s="22"/>
      <c r="ASQ2" s="22"/>
      <c r="ASR2" s="22"/>
      <c r="ASS2" s="22"/>
      <c r="AST2" s="22"/>
      <c r="ASU2" s="22"/>
      <c r="ASV2" s="22"/>
      <c r="ASW2" s="22"/>
      <c r="ASX2" s="22"/>
      <c r="ASY2" s="22"/>
      <c r="ASZ2" s="22"/>
      <c r="ATA2" s="22"/>
      <c r="ATB2" s="22"/>
      <c r="ATC2" s="22"/>
      <c r="ATD2" s="22"/>
      <c r="ATE2" s="22"/>
      <c r="ATF2" s="22"/>
      <c r="ATG2" s="22"/>
      <c r="ATH2" s="22"/>
      <c r="ATI2" s="22"/>
      <c r="ATJ2" s="22"/>
      <c r="ATK2" s="22"/>
      <c r="ATL2" s="22"/>
      <c r="ATM2" s="22"/>
      <c r="ATN2" s="22"/>
      <c r="ATO2" s="22"/>
      <c r="ATP2" s="22"/>
      <c r="ATQ2" s="22"/>
      <c r="ATR2" s="22"/>
      <c r="ATS2" s="22"/>
      <c r="ATT2" s="22"/>
      <c r="ATU2" s="22"/>
      <c r="ATV2" s="22"/>
      <c r="ATW2" s="22"/>
      <c r="ATX2" s="22"/>
      <c r="ATY2" s="22"/>
      <c r="ATZ2" s="22"/>
      <c r="AUA2" s="22"/>
      <c r="AUB2" s="22"/>
      <c r="AUC2" s="22"/>
      <c r="AUD2" s="22"/>
      <c r="AUE2" s="22"/>
      <c r="AUF2" s="22"/>
      <c r="AUG2" s="22"/>
      <c r="AUH2" s="22"/>
      <c r="AUI2" s="22"/>
      <c r="AUJ2" s="22"/>
      <c r="AUK2" s="22"/>
      <c r="AUL2" s="22"/>
      <c r="AUM2" s="22"/>
      <c r="AUN2" s="22"/>
      <c r="AUO2" s="22"/>
      <c r="AUP2" s="22"/>
      <c r="AUQ2" s="22"/>
      <c r="AUR2" s="22"/>
      <c r="AUS2" s="22"/>
      <c r="AUT2" s="22"/>
      <c r="AUU2" s="22"/>
      <c r="AUV2" s="22"/>
      <c r="AUW2" s="22"/>
      <c r="AUX2" s="22"/>
      <c r="AUY2" s="22"/>
      <c r="AUZ2" s="22"/>
      <c r="AVA2" s="22"/>
      <c r="AVB2" s="22"/>
      <c r="AVC2" s="22"/>
      <c r="AVD2" s="22"/>
      <c r="AVE2" s="22"/>
      <c r="AVF2" s="22"/>
      <c r="AVG2" s="22"/>
      <c r="AVH2" s="22"/>
      <c r="AVI2" s="22"/>
      <c r="AVJ2" s="22"/>
      <c r="AVK2" s="22"/>
      <c r="AVL2" s="22"/>
      <c r="AVM2" s="22"/>
      <c r="AVN2" s="22"/>
      <c r="AVO2" s="22"/>
      <c r="AVP2" s="22"/>
      <c r="AVQ2" s="22"/>
      <c r="AVR2" s="22"/>
      <c r="AVS2" s="22"/>
      <c r="AVT2" s="22"/>
      <c r="AVU2" s="22"/>
      <c r="AVV2" s="22"/>
      <c r="AVW2" s="22"/>
      <c r="AVX2" s="22"/>
      <c r="AVY2" s="22"/>
      <c r="AVZ2" s="22"/>
      <c r="AWA2" s="22"/>
      <c r="AWB2" s="22"/>
      <c r="AWC2" s="22"/>
      <c r="AWD2" s="22"/>
      <c r="AWE2" s="22"/>
      <c r="AWF2" s="22"/>
      <c r="AWG2" s="22"/>
      <c r="AWH2" s="22"/>
      <c r="AWI2" s="22"/>
      <c r="AWJ2" s="22"/>
      <c r="AWK2" s="22"/>
      <c r="AWL2" s="22"/>
      <c r="AWM2" s="22"/>
      <c r="AWN2" s="22"/>
      <c r="AWO2" s="22"/>
      <c r="AWP2" s="22"/>
      <c r="AWQ2" s="22"/>
      <c r="AWR2" s="22"/>
      <c r="AWS2" s="22"/>
      <c r="AWT2" s="22"/>
      <c r="AWU2" s="22"/>
      <c r="AWV2" s="22"/>
      <c r="AWW2" s="22"/>
      <c r="AWX2" s="22"/>
      <c r="AWY2" s="22"/>
      <c r="AWZ2" s="22"/>
      <c r="AXA2" s="22"/>
      <c r="AXB2" s="22"/>
      <c r="AXC2" s="22"/>
      <c r="AXD2" s="22"/>
      <c r="AXE2" s="22"/>
      <c r="AXF2" s="22"/>
      <c r="AXG2" s="22"/>
      <c r="AXH2" s="22"/>
      <c r="AXI2" s="22"/>
      <c r="AXJ2" s="22"/>
      <c r="AXK2" s="22"/>
      <c r="AXL2" s="22"/>
      <c r="AXM2" s="22"/>
      <c r="AXN2" s="22"/>
      <c r="AXO2" s="22"/>
      <c r="AXP2" s="22"/>
      <c r="AXQ2" s="22"/>
      <c r="AXR2" s="22"/>
      <c r="AXS2" s="22"/>
      <c r="AXT2" s="22"/>
      <c r="AXU2" s="22"/>
      <c r="AXV2" s="22"/>
      <c r="AXW2" s="22"/>
      <c r="AXX2" s="22"/>
      <c r="AXY2" s="22"/>
      <c r="AXZ2" s="22"/>
      <c r="AYA2" s="22"/>
      <c r="AYB2" s="22"/>
      <c r="AYC2" s="22"/>
      <c r="AYD2" s="22"/>
      <c r="AYE2" s="22"/>
      <c r="AYF2" s="22"/>
      <c r="AYG2" s="22"/>
      <c r="AYH2" s="22"/>
      <c r="AYI2" s="22"/>
      <c r="AYJ2" s="22"/>
      <c r="AYK2" s="22"/>
      <c r="AYL2" s="22"/>
      <c r="AYM2" s="22"/>
      <c r="AYN2" s="22"/>
      <c r="AYO2" s="22"/>
      <c r="AYP2" s="22"/>
      <c r="AYQ2" s="22"/>
      <c r="AYR2" s="22"/>
      <c r="AYS2" s="22"/>
      <c r="AYT2" s="22"/>
      <c r="AYU2" s="22"/>
      <c r="AYV2" s="22"/>
      <c r="AYW2" s="22"/>
      <c r="AYX2" s="22"/>
      <c r="AYY2" s="22"/>
      <c r="AYZ2" s="22"/>
      <c r="AZA2" s="22"/>
      <c r="AZB2" s="22"/>
      <c r="AZC2" s="22"/>
      <c r="AZD2" s="22"/>
      <c r="AZE2" s="22"/>
      <c r="AZF2" s="22"/>
      <c r="AZG2" s="22"/>
      <c r="AZH2" s="22"/>
      <c r="AZI2" s="22"/>
      <c r="AZJ2" s="22"/>
      <c r="AZK2" s="22"/>
      <c r="AZL2" s="22"/>
      <c r="AZM2" s="22"/>
      <c r="AZN2" s="22"/>
      <c r="AZO2" s="22"/>
      <c r="AZP2" s="22"/>
      <c r="AZQ2" s="22"/>
      <c r="AZR2" s="22"/>
      <c r="AZS2" s="22"/>
      <c r="AZT2" s="22"/>
      <c r="AZU2" s="22"/>
      <c r="AZV2" s="22"/>
      <c r="AZW2" s="22"/>
      <c r="AZX2" s="22"/>
      <c r="AZY2" s="22"/>
      <c r="AZZ2" s="22"/>
      <c r="BAA2" s="22"/>
      <c r="BAB2" s="22"/>
      <c r="BAC2" s="22"/>
      <c r="BAD2" s="22"/>
      <c r="BAE2" s="22"/>
      <c r="BAF2" s="22"/>
      <c r="BAG2" s="22"/>
      <c r="BAH2" s="22"/>
      <c r="BAI2" s="22"/>
      <c r="BAJ2" s="22"/>
      <c r="BAK2" s="22"/>
      <c r="BAL2" s="22"/>
      <c r="BAM2" s="22"/>
      <c r="BAN2" s="22"/>
      <c r="BAO2" s="22"/>
      <c r="BAP2" s="22"/>
      <c r="BAQ2" s="22"/>
      <c r="BAR2" s="22"/>
      <c r="BAS2" s="22"/>
      <c r="BAT2" s="22"/>
      <c r="BAU2" s="22"/>
      <c r="BAV2" s="22"/>
      <c r="BAW2" s="22"/>
      <c r="BAX2" s="22"/>
      <c r="BAY2" s="22"/>
      <c r="BAZ2" s="22"/>
      <c r="BBA2" s="22"/>
      <c r="BBB2" s="22"/>
      <c r="BBC2" s="22"/>
      <c r="BBD2" s="22"/>
      <c r="BBE2" s="22"/>
      <c r="BBF2" s="22"/>
      <c r="BBG2" s="22"/>
      <c r="BBH2" s="22"/>
      <c r="BBI2" s="22"/>
      <c r="BBJ2" s="22"/>
      <c r="BBK2" s="22"/>
      <c r="BBL2" s="22"/>
      <c r="BBM2" s="22"/>
      <c r="BBN2" s="22"/>
      <c r="BBO2" s="22"/>
      <c r="BBP2" s="22"/>
      <c r="BBQ2" s="22"/>
      <c r="BBR2" s="22"/>
      <c r="BBS2" s="22"/>
      <c r="BBT2" s="22"/>
      <c r="BBU2" s="22"/>
      <c r="BBV2" s="22"/>
      <c r="BBW2" s="22"/>
      <c r="BBX2" s="22"/>
      <c r="BBY2" s="22"/>
      <c r="BBZ2" s="22"/>
      <c r="BCA2" s="22"/>
      <c r="BCB2" s="22"/>
      <c r="BCC2" s="22"/>
      <c r="BCD2" s="22"/>
      <c r="BCE2" s="22"/>
      <c r="BCF2" s="22"/>
      <c r="BCG2" s="22"/>
      <c r="BCH2" s="22"/>
      <c r="BCI2" s="22"/>
      <c r="BCJ2" s="22"/>
      <c r="BCK2" s="22"/>
      <c r="BCL2" s="22"/>
      <c r="BCM2" s="22"/>
      <c r="BCN2" s="22"/>
      <c r="BCO2" s="22"/>
      <c r="BCP2" s="22"/>
      <c r="BCQ2" s="22"/>
      <c r="BCR2" s="22"/>
      <c r="BCS2" s="22"/>
      <c r="BCT2" s="22"/>
      <c r="BCU2" s="22"/>
      <c r="BCV2" s="22"/>
      <c r="BCW2" s="22"/>
      <c r="BCX2" s="22"/>
      <c r="BCY2" s="22"/>
      <c r="BCZ2" s="22"/>
      <c r="BDA2" s="22"/>
      <c r="BDB2" s="22"/>
      <c r="BDC2" s="22"/>
      <c r="BDD2" s="22"/>
      <c r="BDE2" s="22"/>
      <c r="BDF2" s="22"/>
      <c r="BDG2" s="22"/>
      <c r="BDH2" s="22"/>
      <c r="BDI2" s="22"/>
      <c r="BDJ2" s="22"/>
      <c r="BDK2" s="22"/>
      <c r="BDL2" s="22"/>
      <c r="BDM2" s="22"/>
      <c r="BDN2" s="22"/>
      <c r="BDO2" s="22"/>
      <c r="BDP2" s="22"/>
      <c r="BDQ2" s="22"/>
      <c r="BDR2" s="22"/>
      <c r="BDS2" s="22"/>
      <c r="BDT2" s="22"/>
      <c r="BDU2" s="22"/>
      <c r="BDV2" s="22"/>
      <c r="BDW2" s="22"/>
      <c r="BDX2" s="22"/>
      <c r="BDY2" s="22"/>
      <c r="BDZ2" s="22"/>
      <c r="BEA2" s="22"/>
      <c r="BEB2" s="22"/>
      <c r="BEC2" s="22"/>
      <c r="BED2" s="22"/>
      <c r="BEE2" s="22"/>
      <c r="BEF2" s="22"/>
      <c r="BEG2" s="22"/>
      <c r="BEH2" s="22"/>
      <c r="BEI2" s="22"/>
      <c r="BEJ2" s="22"/>
      <c r="BEK2" s="22"/>
      <c r="BEL2" s="22"/>
      <c r="BEM2" s="22"/>
      <c r="BEN2" s="22"/>
      <c r="BEO2" s="22"/>
      <c r="BEP2" s="22"/>
      <c r="BEQ2" s="22"/>
      <c r="BER2" s="22"/>
      <c r="BES2" s="22"/>
      <c r="BET2" s="22"/>
      <c r="BEU2" s="22"/>
      <c r="BEV2" s="22"/>
      <c r="BEW2" s="22"/>
      <c r="BEX2" s="22"/>
      <c r="BEY2" s="22"/>
      <c r="BEZ2" s="22"/>
      <c r="BFA2" s="22"/>
      <c r="BFB2" s="22"/>
      <c r="BFC2" s="22"/>
      <c r="BFD2" s="22"/>
      <c r="BFE2" s="22"/>
      <c r="BFF2" s="22"/>
      <c r="BFG2" s="22"/>
      <c r="BFH2" s="22"/>
      <c r="BFI2" s="22"/>
      <c r="BFJ2" s="22"/>
      <c r="BFK2" s="22"/>
      <c r="BFL2" s="22"/>
      <c r="BFM2" s="22"/>
      <c r="BFN2" s="22"/>
      <c r="BFO2" s="22"/>
      <c r="BFP2" s="22"/>
      <c r="BFQ2" s="22"/>
      <c r="BFR2" s="22"/>
      <c r="BFS2" s="22"/>
      <c r="BFT2" s="22"/>
      <c r="BFU2" s="22"/>
      <c r="BFV2" s="22"/>
      <c r="BFW2" s="22"/>
      <c r="BFX2" s="22"/>
      <c r="BFY2" s="22"/>
      <c r="BFZ2" s="22"/>
      <c r="BGA2" s="22"/>
      <c r="BGB2" s="22"/>
      <c r="BGC2" s="22"/>
      <c r="BGD2" s="22"/>
      <c r="BGE2" s="22"/>
      <c r="BGF2" s="22"/>
      <c r="BGG2" s="22"/>
      <c r="BGH2" s="22"/>
      <c r="BGI2" s="22"/>
      <c r="BGJ2" s="22"/>
      <c r="BGK2" s="22"/>
      <c r="BGL2" s="22"/>
      <c r="BGM2" s="22"/>
      <c r="BGN2" s="22"/>
      <c r="BGO2" s="22"/>
      <c r="BGP2" s="22"/>
      <c r="BGQ2" s="22"/>
      <c r="BGR2" s="22"/>
      <c r="BGS2" s="22"/>
      <c r="BGT2" s="22"/>
      <c r="BGU2" s="22"/>
      <c r="BGV2" s="22"/>
      <c r="BGW2" s="22"/>
      <c r="BGX2" s="22"/>
      <c r="BGY2" s="22"/>
      <c r="BGZ2" s="22"/>
      <c r="BHA2" s="22"/>
      <c r="BHB2" s="22"/>
      <c r="BHC2" s="22"/>
      <c r="BHD2" s="22"/>
      <c r="BHE2" s="22"/>
      <c r="BHF2" s="22"/>
      <c r="BHG2" s="22"/>
      <c r="BHH2" s="22"/>
      <c r="BHI2" s="22"/>
      <c r="BHJ2" s="22"/>
      <c r="BHK2" s="22"/>
      <c r="BHL2" s="22"/>
      <c r="BHM2" s="22"/>
      <c r="BHN2" s="22"/>
      <c r="BHO2" s="22"/>
      <c r="BHP2" s="22"/>
      <c r="BHQ2" s="22"/>
      <c r="BHR2" s="22"/>
      <c r="BHS2" s="22"/>
      <c r="BHT2" s="22"/>
      <c r="BHU2" s="22"/>
      <c r="BHV2" s="22"/>
      <c r="BHW2" s="22"/>
      <c r="BHX2" s="22"/>
      <c r="BHY2" s="22"/>
      <c r="BHZ2" s="22"/>
      <c r="BIA2" s="22"/>
      <c r="BIB2" s="22"/>
      <c r="BIC2" s="22"/>
      <c r="BID2" s="22"/>
      <c r="BIE2" s="22"/>
      <c r="BIF2" s="22"/>
      <c r="BIG2" s="22"/>
      <c r="BIH2" s="22"/>
      <c r="BII2" s="22"/>
      <c r="BIJ2" s="22"/>
      <c r="BIK2" s="22"/>
      <c r="BIL2" s="22"/>
      <c r="BIM2" s="22"/>
      <c r="BIN2" s="22"/>
      <c r="BIO2" s="22"/>
      <c r="BIP2" s="22"/>
      <c r="BIQ2" s="22"/>
      <c r="BIR2" s="22"/>
      <c r="BIS2" s="22"/>
      <c r="BIT2" s="22"/>
      <c r="BIU2" s="22"/>
      <c r="BIV2" s="22"/>
      <c r="BIW2" s="22"/>
      <c r="BIX2" s="22"/>
      <c r="BIY2" s="22"/>
      <c r="BIZ2" s="22"/>
      <c r="BJA2" s="22"/>
      <c r="BJB2" s="22"/>
      <c r="BJC2" s="22"/>
      <c r="BJD2" s="22"/>
      <c r="BJE2" s="22"/>
      <c r="BJF2" s="22"/>
      <c r="BJG2" s="22"/>
      <c r="BJH2" s="22"/>
      <c r="BJI2" s="22"/>
      <c r="BJJ2" s="22"/>
      <c r="BJK2" s="22"/>
      <c r="BJL2" s="22"/>
      <c r="BJM2" s="22"/>
      <c r="BJN2" s="22"/>
      <c r="BJO2" s="22"/>
      <c r="BJP2" s="22"/>
      <c r="BJQ2" s="22"/>
      <c r="BJR2" s="22"/>
      <c r="BJS2" s="22"/>
      <c r="BJT2" s="22"/>
      <c r="BJU2" s="22"/>
      <c r="BJV2" s="22"/>
      <c r="BJW2" s="22"/>
      <c r="BJX2" s="22"/>
      <c r="BJY2" s="22"/>
      <c r="BJZ2" s="22"/>
      <c r="BKA2" s="22"/>
      <c r="BKB2" s="22"/>
      <c r="BKC2" s="22"/>
      <c r="BKD2" s="22"/>
      <c r="BKE2" s="22"/>
      <c r="BKF2" s="22"/>
      <c r="BKG2" s="22"/>
      <c r="BKH2" s="22"/>
      <c r="BKI2" s="22"/>
      <c r="BKJ2" s="22"/>
      <c r="BKK2" s="22"/>
      <c r="BKL2" s="22"/>
      <c r="BKM2" s="22"/>
      <c r="BKN2" s="22"/>
      <c r="BKO2" s="22"/>
      <c r="BKP2" s="22"/>
      <c r="BKQ2" s="22"/>
      <c r="BKR2" s="22"/>
      <c r="BKS2" s="22"/>
      <c r="BKT2" s="22"/>
      <c r="BKU2" s="22"/>
      <c r="BKV2" s="22"/>
      <c r="BKW2" s="22"/>
      <c r="BKX2" s="22"/>
      <c r="BKY2" s="22"/>
      <c r="BKZ2" s="22"/>
      <c r="BLA2" s="22"/>
      <c r="BLB2" s="22"/>
      <c r="BLC2" s="22"/>
      <c r="BLD2" s="22"/>
      <c r="BLE2" s="22"/>
      <c r="BLF2" s="22"/>
      <c r="BLG2" s="22"/>
      <c r="BLH2" s="22"/>
      <c r="BLI2" s="22"/>
      <c r="BLJ2" s="22"/>
      <c r="BLK2" s="22"/>
      <c r="BLL2" s="22"/>
      <c r="BLM2" s="22"/>
      <c r="BLN2" s="22"/>
      <c r="BLO2" s="22"/>
      <c r="BLP2" s="22"/>
      <c r="BLQ2" s="22"/>
      <c r="BLR2" s="22"/>
      <c r="BLS2" s="22"/>
      <c r="BLT2" s="22"/>
      <c r="BLU2" s="22"/>
      <c r="BLV2" s="22"/>
      <c r="BLW2" s="22"/>
      <c r="BLX2" s="22"/>
      <c r="BLY2" s="22"/>
      <c r="BLZ2" s="22"/>
      <c r="BMA2" s="22"/>
      <c r="BMB2" s="22"/>
      <c r="BMC2" s="22"/>
      <c r="BMD2" s="22"/>
      <c r="BME2" s="22"/>
      <c r="BMF2" s="22"/>
      <c r="BMG2" s="22"/>
      <c r="BMH2" s="22"/>
      <c r="BMI2" s="22"/>
      <c r="BMJ2" s="22"/>
      <c r="BMK2" s="22"/>
      <c r="BML2" s="22"/>
      <c r="BMM2" s="22"/>
      <c r="BMN2" s="22"/>
      <c r="BMO2" s="22"/>
      <c r="BMP2" s="22"/>
      <c r="BMQ2" s="22"/>
      <c r="BMR2" s="22"/>
      <c r="BMS2" s="22"/>
      <c r="BMT2" s="22"/>
      <c r="BMU2" s="22"/>
      <c r="BMV2" s="22"/>
      <c r="BMW2" s="22"/>
      <c r="BMX2" s="22"/>
      <c r="BMY2" s="22"/>
      <c r="BMZ2" s="22"/>
      <c r="BNA2" s="22"/>
      <c r="BNB2" s="22"/>
      <c r="BNC2" s="22"/>
      <c r="BND2" s="22"/>
      <c r="BNE2" s="22"/>
      <c r="BNF2" s="22"/>
      <c r="BNG2" s="22"/>
      <c r="BNH2" s="22"/>
      <c r="BNI2" s="22"/>
      <c r="BNJ2" s="22"/>
      <c r="BNK2" s="22"/>
      <c r="BNL2" s="22"/>
      <c r="BNM2" s="22"/>
      <c r="BNN2" s="22"/>
      <c r="BNO2" s="22"/>
      <c r="BNP2" s="22"/>
      <c r="BNQ2" s="22"/>
      <c r="BNR2" s="22"/>
      <c r="BNS2" s="22"/>
      <c r="BNT2" s="22"/>
      <c r="BNU2" s="22"/>
      <c r="BNV2" s="22"/>
      <c r="BNW2" s="22"/>
      <c r="BNX2" s="22"/>
      <c r="BNY2" s="22"/>
      <c r="BNZ2" s="22"/>
      <c r="BOA2" s="22"/>
      <c r="BOB2" s="22"/>
      <c r="BOC2" s="22"/>
      <c r="BOD2" s="22"/>
      <c r="BOE2" s="22"/>
      <c r="BOF2" s="22"/>
      <c r="BOG2" s="22"/>
      <c r="BOH2" s="22"/>
      <c r="BOI2" s="22"/>
      <c r="BOJ2" s="22"/>
      <c r="BOK2" s="22"/>
      <c r="BOL2" s="22"/>
      <c r="BOM2" s="22"/>
      <c r="BON2" s="22"/>
      <c r="BOO2" s="22"/>
      <c r="BOP2" s="22"/>
      <c r="BOQ2" s="22"/>
      <c r="BOR2" s="22"/>
      <c r="BOS2" s="22"/>
      <c r="BOT2" s="22"/>
      <c r="BOU2" s="22"/>
      <c r="BOV2" s="22"/>
      <c r="BOW2" s="22"/>
      <c r="BOX2" s="22"/>
      <c r="BOY2" s="22"/>
      <c r="BOZ2" s="22"/>
      <c r="BPA2" s="22"/>
      <c r="BPB2" s="22"/>
      <c r="BPC2" s="22"/>
      <c r="BPD2" s="22"/>
      <c r="BPE2" s="22"/>
      <c r="BPF2" s="22"/>
      <c r="BPG2" s="22"/>
      <c r="BPH2" s="22"/>
      <c r="BPI2" s="22"/>
      <c r="BPJ2" s="22"/>
      <c r="BPK2" s="22"/>
      <c r="BPL2" s="22"/>
      <c r="BPM2" s="22"/>
      <c r="BPN2" s="22"/>
      <c r="BPO2" s="22"/>
      <c r="BPP2" s="22"/>
      <c r="BPQ2" s="22"/>
      <c r="BPR2" s="22"/>
      <c r="BPS2" s="22"/>
      <c r="BPT2" s="22"/>
      <c r="BPU2" s="22"/>
      <c r="BPV2" s="22"/>
      <c r="BPW2" s="22"/>
      <c r="BPX2" s="22"/>
      <c r="BPY2" s="22"/>
      <c r="BPZ2" s="22"/>
      <c r="BQA2" s="22"/>
      <c r="BQB2" s="22"/>
      <c r="BQC2" s="22"/>
      <c r="BQD2" s="22"/>
      <c r="BQE2" s="22"/>
      <c r="BQF2" s="22"/>
      <c r="BQG2" s="22"/>
      <c r="BQH2" s="22"/>
      <c r="BQI2" s="22"/>
      <c r="BQJ2" s="22"/>
      <c r="BQK2" s="22"/>
      <c r="BQL2" s="22"/>
      <c r="BQM2" s="22"/>
      <c r="BQN2" s="22"/>
      <c r="BQO2" s="22"/>
      <c r="BQP2" s="22"/>
      <c r="BQQ2" s="22"/>
      <c r="BQR2" s="22"/>
      <c r="BQS2" s="22"/>
      <c r="BQT2" s="22"/>
      <c r="BQU2" s="22"/>
      <c r="BQV2" s="22"/>
      <c r="BQW2" s="22"/>
      <c r="BQX2" s="22"/>
      <c r="BQY2" s="22"/>
      <c r="BQZ2" s="22"/>
      <c r="BRA2" s="22"/>
      <c r="BRB2" s="22"/>
      <c r="BRC2" s="22"/>
      <c r="BRD2" s="22"/>
      <c r="BRE2" s="22"/>
      <c r="BRF2" s="22"/>
      <c r="BRG2" s="22"/>
      <c r="BRH2" s="22"/>
      <c r="BRI2" s="22"/>
      <c r="BRJ2" s="22"/>
      <c r="BRK2" s="22"/>
      <c r="BRL2" s="22"/>
      <c r="BRM2" s="22"/>
      <c r="BRN2" s="22"/>
      <c r="BRO2" s="22"/>
      <c r="BRP2" s="22"/>
      <c r="BRQ2" s="22"/>
      <c r="BRR2" s="22"/>
      <c r="BRS2" s="22"/>
      <c r="BRT2" s="22"/>
      <c r="BRU2" s="22"/>
      <c r="BRV2" s="22"/>
      <c r="BRW2" s="22"/>
      <c r="BRX2" s="22"/>
      <c r="BRY2" s="22"/>
      <c r="BRZ2" s="22"/>
      <c r="BSA2" s="22"/>
      <c r="BSB2" s="22"/>
      <c r="BSC2" s="22"/>
      <c r="BSD2" s="22"/>
      <c r="BSE2" s="22"/>
      <c r="BSF2" s="22"/>
      <c r="BSG2" s="22"/>
      <c r="BSH2" s="22"/>
      <c r="BSI2" s="22"/>
      <c r="BSJ2" s="22"/>
      <c r="BSK2" s="22"/>
      <c r="BSL2" s="22"/>
      <c r="BSM2" s="22"/>
      <c r="BSN2" s="22"/>
      <c r="BSO2" s="22"/>
      <c r="BSP2" s="22"/>
      <c r="BSQ2" s="22"/>
      <c r="BSR2" s="22"/>
      <c r="BSS2" s="22"/>
      <c r="BST2" s="22"/>
      <c r="BSU2" s="22"/>
      <c r="BSV2" s="22"/>
      <c r="BSW2" s="22"/>
      <c r="BSX2" s="22"/>
      <c r="BSY2" s="22"/>
      <c r="BSZ2" s="22"/>
      <c r="BTA2" s="22"/>
      <c r="BTB2" s="22"/>
      <c r="BTC2" s="22"/>
      <c r="BTD2" s="22"/>
      <c r="BTE2" s="22"/>
      <c r="BTF2" s="22"/>
      <c r="BTG2" s="22"/>
      <c r="BTH2" s="22"/>
      <c r="BTI2" s="22"/>
      <c r="BTJ2" s="22"/>
      <c r="BTK2" s="22"/>
      <c r="BTL2" s="22"/>
      <c r="BTM2" s="22"/>
      <c r="BTN2" s="22"/>
      <c r="BTO2" s="22"/>
      <c r="BTP2" s="22"/>
      <c r="BTQ2" s="22"/>
      <c r="BTR2" s="22"/>
      <c r="BTS2" s="22"/>
      <c r="BTT2" s="22"/>
      <c r="BTU2" s="22"/>
      <c r="BTV2" s="22"/>
      <c r="BTW2" s="22"/>
      <c r="BTX2" s="22"/>
      <c r="BTY2" s="22"/>
      <c r="BTZ2" s="22"/>
      <c r="BUA2" s="22"/>
      <c r="BUB2" s="22"/>
      <c r="BUC2" s="22"/>
      <c r="BUD2" s="22"/>
      <c r="BUE2" s="22"/>
      <c r="BUF2" s="22"/>
      <c r="BUG2" s="22"/>
      <c r="BUH2" s="22"/>
      <c r="BUI2" s="22"/>
      <c r="BUJ2" s="22"/>
      <c r="BUK2" s="22"/>
      <c r="BUL2" s="22"/>
      <c r="BUM2" s="22"/>
      <c r="BUN2" s="22"/>
      <c r="BUO2" s="22"/>
      <c r="BUP2" s="22"/>
      <c r="BUQ2" s="22"/>
      <c r="BUR2" s="22"/>
      <c r="BUS2" s="22"/>
      <c r="BUT2" s="22"/>
      <c r="BUU2" s="22"/>
      <c r="BUV2" s="22"/>
      <c r="BUW2" s="22"/>
      <c r="BUX2" s="22"/>
      <c r="BUY2" s="22"/>
      <c r="BUZ2" s="22"/>
      <c r="BVA2" s="22"/>
      <c r="BVB2" s="22"/>
      <c r="BVC2" s="22"/>
      <c r="BVD2" s="22"/>
      <c r="BVE2" s="22"/>
      <c r="BVF2" s="22"/>
      <c r="BVG2" s="22"/>
      <c r="BVH2" s="22"/>
      <c r="BVI2" s="22"/>
      <c r="BVJ2" s="22"/>
      <c r="BVK2" s="22"/>
      <c r="BVL2" s="22"/>
      <c r="BVM2" s="22"/>
      <c r="BVN2" s="22"/>
      <c r="BVO2" s="22"/>
      <c r="BVP2" s="22"/>
      <c r="BVQ2" s="22"/>
      <c r="BVR2" s="22"/>
      <c r="BVS2" s="22"/>
      <c r="BVT2" s="22"/>
      <c r="BVU2" s="22"/>
      <c r="BVV2" s="22"/>
      <c r="BVW2" s="22"/>
      <c r="BVX2" s="22"/>
      <c r="BVY2" s="22"/>
      <c r="BVZ2" s="22"/>
      <c r="BWA2" s="22"/>
      <c r="BWB2" s="22"/>
      <c r="BWC2" s="22"/>
      <c r="BWD2" s="22"/>
      <c r="BWE2" s="22"/>
      <c r="BWF2" s="22"/>
      <c r="BWG2" s="22"/>
      <c r="BWH2" s="22"/>
      <c r="BWI2" s="22"/>
      <c r="BWJ2" s="22"/>
      <c r="BWK2" s="22"/>
      <c r="BWL2" s="22"/>
      <c r="BWM2" s="22"/>
      <c r="BWN2" s="22"/>
      <c r="BWO2" s="22"/>
      <c r="BWP2" s="22"/>
      <c r="BWQ2" s="22"/>
      <c r="BWR2" s="22"/>
      <c r="BWS2" s="22"/>
      <c r="BWT2" s="22"/>
      <c r="BWU2" s="22"/>
      <c r="BWV2" s="22"/>
      <c r="BWW2" s="22"/>
      <c r="BWX2" s="22"/>
      <c r="BWY2" s="22"/>
      <c r="BWZ2" s="22"/>
      <c r="BXA2" s="22"/>
      <c r="BXB2" s="22"/>
      <c r="BXC2" s="22"/>
      <c r="BXD2" s="22"/>
      <c r="BXE2" s="22"/>
      <c r="BXF2" s="22"/>
      <c r="BXG2" s="22"/>
      <c r="BXH2" s="22"/>
      <c r="BXI2" s="22"/>
      <c r="BXJ2" s="22"/>
      <c r="BXK2" s="22"/>
      <c r="BXL2" s="22"/>
      <c r="BXM2" s="22"/>
      <c r="BXN2" s="22"/>
      <c r="BXO2" s="22"/>
      <c r="BXP2" s="22"/>
      <c r="BXQ2" s="22"/>
      <c r="BXR2" s="22"/>
      <c r="BXS2" s="22"/>
      <c r="BXT2" s="22"/>
      <c r="BXU2" s="22"/>
      <c r="BXV2" s="22"/>
      <c r="BXW2" s="22"/>
      <c r="BXX2" s="22"/>
      <c r="BXY2" s="22"/>
      <c r="BXZ2" s="22"/>
      <c r="BYA2" s="22"/>
      <c r="BYB2" s="22"/>
      <c r="BYC2" s="22"/>
      <c r="BYD2" s="22"/>
      <c r="BYE2" s="22"/>
      <c r="BYF2" s="22"/>
      <c r="BYG2" s="22"/>
      <c r="BYH2" s="22"/>
      <c r="BYI2" s="22"/>
      <c r="BYJ2" s="22"/>
      <c r="BYK2" s="22"/>
      <c r="BYL2" s="22"/>
      <c r="BYM2" s="22"/>
      <c r="BYN2" s="22"/>
      <c r="BYO2" s="22"/>
      <c r="BYP2" s="22"/>
      <c r="BYQ2" s="22"/>
      <c r="BYR2" s="22"/>
      <c r="BYS2" s="22"/>
      <c r="BYT2" s="22"/>
      <c r="BYU2" s="22"/>
      <c r="BYV2" s="22"/>
      <c r="BYW2" s="22"/>
      <c r="BYX2" s="22"/>
      <c r="BYY2" s="22"/>
      <c r="BYZ2" s="22"/>
      <c r="BZA2" s="22"/>
      <c r="BZB2" s="22"/>
      <c r="BZC2" s="22"/>
      <c r="BZD2" s="22"/>
      <c r="BZE2" s="22"/>
      <c r="BZF2" s="22"/>
      <c r="BZG2" s="22"/>
      <c r="BZH2" s="22"/>
      <c r="BZI2" s="22"/>
      <c r="BZJ2" s="22"/>
      <c r="BZK2" s="22"/>
      <c r="BZL2" s="22"/>
      <c r="BZM2" s="22"/>
      <c r="BZN2" s="22"/>
      <c r="BZO2" s="22"/>
      <c r="BZP2" s="22"/>
      <c r="BZQ2" s="22"/>
      <c r="BZR2" s="22"/>
      <c r="BZS2" s="22"/>
      <c r="BZT2" s="22"/>
      <c r="BZU2" s="22"/>
      <c r="BZV2" s="22"/>
      <c r="BZW2" s="22"/>
      <c r="BZX2" s="22"/>
      <c r="BZY2" s="22"/>
      <c r="BZZ2" s="22"/>
      <c r="CAA2" s="22"/>
      <c r="CAB2" s="22"/>
      <c r="CAC2" s="22"/>
      <c r="CAD2" s="22"/>
      <c r="CAE2" s="22"/>
      <c r="CAF2" s="22"/>
      <c r="CAG2" s="22"/>
      <c r="CAH2" s="22"/>
      <c r="CAI2" s="22"/>
      <c r="CAJ2" s="22"/>
      <c r="CAK2" s="22"/>
      <c r="CAL2" s="22"/>
      <c r="CAM2" s="22"/>
      <c r="CAN2" s="22"/>
      <c r="CAO2" s="22"/>
      <c r="CAP2" s="22"/>
      <c r="CAQ2" s="22"/>
      <c r="CAR2" s="22"/>
      <c r="CAS2" s="22"/>
      <c r="CAT2" s="22"/>
      <c r="CAU2" s="22"/>
      <c r="CAV2" s="22"/>
      <c r="CAW2" s="22"/>
      <c r="CAX2" s="22"/>
      <c r="CAY2" s="22"/>
      <c r="CAZ2" s="22"/>
      <c r="CBA2" s="22"/>
      <c r="CBB2" s="22"/>
      <c r="CBC2" s="22"/>
      <c r="CBD2" s="22"/>
      <c r="CBE2" s="22"/>
      <c r="CBF2" s="22"/>
      <c r="CBG2" s="22"/>
      <c r="CBH2" s="22"/>
      <c r="CBI2" s="22"/>
      <c r="CBJ2" s="22"/>
      <c r="CBK2" s="22"/>
      <c r="CBL2" s="22"/>
      <c r="CBM2" s="22"/>
      <c r="CBN2" s="22"/>
      <c r="CBO2" s="22"/>
      <c r="CBP2" s="22"/>
      <c r="CBQ2" s="22"/>
      <c r="CBR2" s="22"/>
      <c r="CBS2" s="22"/>
      <c r="CBT2" s="22"/>
      <c r="CBU2" s="22"/>
      <c r="CBV2" s="22"/>
      <c r="CBW2" s="22"/>
      <c r="CBX2" s="22"/>
      <c r="CBY2" s="22"/>
      <c r="CBZ2" s="22"/>
      <c r="CCA2" s="22"/>
      <c r="CCB2" s="22"/>
      <c r="CCC2" s="22"/>
      <c r="CCD2" s="22"/>
      <c r="CCE2" s="22"/>
      <c r="CCF2" s="22"/>
      <c r="CCG2" s="22"/>
      <c r="CCH2" s="22"/>
      <c r="CCI2" s="22"/>
      <c r="CCJ2" s="22"/>
      <c r="CCK2" s="22"/>
      <c r="CCL2" s="22"/>
      <c r="CCM2" s="22"/>
      <c r="CCN2" s="22"/>
      <c r="CCO2" s="22"/>
      <c r="CCP2" s="22"/>
      <c r="CCQ2" s="22"/>
      <c r="CCR2" s="22"/>
      <c r="CCS2" s="22"/>
      <c r="CCT2" s="22"/>
      <c r="CCU2" s="22"/>
      <c r="CCV2" s="22"/>
      <c r="CCW2" s="22"/>
      <c r="CCX2" s="22"/>
      <c r="CCY2" s="22"/>
      <c r="CCZ2" s="22"/>
      <c r="CDA2" s="22"/>
      <c r="CDB2" s="22"/>
      <c r="CDC2" s="22"/>
      <c r="CDD2" s="22"/>
      <c r="CDE2" s="22"/>
      <c r="CDF2" s="22"/>
      <c r="CDG2" s="22"/>
      <c r="CDH2" s="22"/>
      <c r="CDI2" s="22"/>
      <c r="CDJ2" s="22"/>
      <c r="CDK2" s="22"/>
      <c r="CDL2" s="22"/>
      <c r="CDM2" s="22"/>
      <c r="CDN2" s="22"/>
      <c r="CDO2" s="22"/>
      <c r="CDP2" s="22"/>
      <c r="CDQ2" s="22"/>
      <c r="CDR2" s="22"/>
      <c r="CDS2" s="22"/>
      <c r="CDT2" s="22"/>
      <c r="CDU2" s="22"/>
      <c r="CDV2" s="22"/>
      <c r="CDW2" s="22"/>
      <c r="CDX2" s="22"/>
      <c r="CDY2" s="22"/>
      <c r="CDZ2" s="22"/>
      <c r="CEA2" s="22"/>
      <c r="CEB2" s="22"/>
      <c r="CEC2" s="22"/>
      <c r="CED2" s="22"/>
      <c r="CEE2" s="22"/>
      <c r="CEF2" s="22"/>
      <c r="CEG2" s="22"/>
      <c r="CEH2" s="22"/>
      <c r="CEI2" s="22"/>
      <c r="CEJ2" s="22"/>
      <c r="CEK2" s="22"/>
      <c r="CEL2" s="22"/>
      <c r="CEM2" s="22"/>
      <c r="CEN2" s="22"/>
      <c r="CEO2" s="22"/>
      <c r="CEP2" s="22"/>
      <c r="CEQ2" s="22"/>
      <c r="CER2" s="22"/>
      <c r="CES2" s="22"/>
      <c r="CET2" s="22"/>
      <c r="CEU2" s="22"/>
      <c r="CEV2" s="22"/>
      <c r="CEW2" s="22"/>
      <c r="CEX2" s="22"/>
      <c r="CEY2" s="22"/>
      <c r="CEZ2" s="22"/>
      <c r="CFA2" s="22"/>
      <c r="CFB2" s="22"/>
      <c r="CFC2" s="22"/>
      <c r="CFD2" s="22"/>
      <c r="CFE2" s="22"/>
      <c r="CFF2" s="22"/>
      <c r="CFG2" s="22"/>
      <c r="CFH2" s="22"/>
      <c r="CFI2" s="22"/>
      <c r="CFJ2" s="22"/>
      <c r="CFK2" s="22"/>
      <c r="CFL2" s="22"/>
      <c r="CFM2" s="22"/>
      <c r="CFN2" s="22"/>
      <c r="CFO2" s="22"/>
      <c r="CFP2" s="22"/>
      <c r="CFQ2" s="22"/>
      <c r="CFR2" s="22"/>
      <c r="CFS2" s="22"/>
      <c r="CFT2" s="22"/>
      <c r="CFU2" s="22"/>
      <c r="CFV2" s="22"/>
      <c r="CFW2" s="22"/>
      <c r="CFX2" s="22"/>
      <c r="CFY2" s="22"/>
      <c r="CFZ2" s="22"/>
      <c r="CGA2" s="22"/>
      <c r="CGB2" s="22"/>
      <c r="CGC2" s="22"/>
      <c r="CGD2" s="22"/>
      <c r="CGE2" s="22"/>
      <c r="CGF2" s="22"/>
      <c r="CGG2" s="22"/>
      <c r="CGH2" s="22"/>
      <c r="CGI2" s="22"/>
      <c r="CGJ2" s="22"/>
      <c r="CGK2" s="22"/>
      <c r="CGL2" s="22"/>
      <c r="CGM2" s="22"/>
      <c r="CGN2" s="22"/>
      <c r="CGO2" s="22"/>
      <c r="CGP2" s="22"/>
      <c r="CGQ2" s="22"/>
      <c r="CGR2" s="22"/>
      <c r="CGS2" s="22"/>
      <c r="CGT2" s="22"/>
      <c r="CGU2" s="22"/>
      <c r="CGV2" s="22"/>
      <c r="CGW2" s="22"/>
      <c r="CGX2" s="22"/>
      <c r="CGY2" s="22"/>
      <c r="CGZ2" s="22"/>
      <c r="CHA2" s="22"/>
      <c r="CHB2" s="22"/>
      <c r="CHC2" s="22"/>
      <c r="CHD2" s="22"/>
      <c r="CHE2" s="22"/>
      <c r="CHF2" s="22"/>
      <c r="CHG2" s="22"/>
      <c r="CHH2" s="22"/>
      <c r="CHI2" s="22"/>
      <c r="CHJ2" s="22"/>
      <c r="CHK2" s="22"/>
      <c r="CHL2" s="22"/>
      <c r="CHM2" s="22"/>
      <c r="CHN2" s="22"/>
      <c r="CHO2" s="22"/>
      <c r="CHP2" s="22"/>
      <c r="CHQ2" s="22"/>
      <c r="CHR2" s="22"/>
      <c r="CHS2" s="22"/>
      <c r="CHT2" s="22"/>
      <c r="CHU2" s="22"/>
      <c r="CHV2" s="22"/>
      <c r="CHW2" s="22"/>
      <c r="CHX2" s="22"/>
      <c r="CHY2" s="22"/>
      <c r="CHZ2" s="22"/>
      <c r="CIA2" s="22"/>
      <c r="CIB2" s="22"/>
      <c r="CIC2" s="22"/>
      <c r="CID2" s="22"/>
      <c r="CIE2" s="22"/>
      <c r="CIF2" s="22"/>
      <c r="CIG2" s="22"/>
      <c r="CIH2" s="22"/>
      <c r="CII2" s="22"/>
      <c r="CIJ2" s="22"/>
      <c r="CIK2" s="22"/>
      <c r="CIL2" s="22"/>
      <c r="CIM2" s="22"/>
      <c r="CIN2" s="22"/>
      <c r="CIO2" s="22"/>
      <c r="CIP2" s="22"/>
      <c r="CIQ2" s="22"/>
      <c r="CIR2" s="22"/>
      <c r="CIS2" s="22"/>
      <c r="CIT2" s="22"/>
      <c r="CIU2" s="22"/>
      <c r="CIV2" s="22"/>
      <c r="CIW2" s="22"/>
      <c r="CIX2" s="22"/>
      <c r="CIY2" s="22"/>
      <c r="CIZ2" s="22"/>
      <c r="CJA2" s="22"/>
      <c r="CJB2" s="22"/>
      <c r="CJC2" s="22"/>
      <c r="CJD2" s="22"/>
      <c r="CJE2" s="22"/>
      <c r="CJF2" s="22"/>
      <c r="CJG2" s="22"/>
      <c r="CJH2" s="22"/>
      <c r="CJI2" s="22"/>
      <c r="CJJ2" s="22"/>
      <c r="CJK2" s="22"/>
      <c r="CJL2" s="22"/>
      <c r="CJM2" s="22"/>
      <c r="CJN2" s="22"/>
      <c r="CJO2" s="22"/>
      <c r="CJP2" s="22"/>
      <c r="CJQ2" s="22"/>
      <c r="CJR2" s="22"/>
      <c r="CJS2" s="22"/>
      <c r="CJT2" s="22"/>
      <c r="CJU2" s="22"/>
      <c r="CJV2" s="22"/>
      <c r="CJW2" s="22"/>
      <c r="CJX2" s="22"/>
      <c r="CJY2" s="22"/>
      <c r="CJZ2" s="22"/>
      <c r="CKA2" s="22"/>
      <c r="CKB2" s="22"/>
      <c r="CKC2" s="22"/>
      <c r="CKD2" s="22"/>
      <c r="CKE2" s="22"/>
      <c r="CKF2" s="22"/>
      <c r="CKG2" s="22"/>
      <c r="CKH2" s="22"/>
      <c r="CKI2" s="22"/>
      <c r="CKJ2" s="22"/>
      <c r="CKK2" s="22"/>
      <c r="CKL2" s="22"/>
      <c r="CKM2" s="22"/>
      <c r="CKN2" s="22"/>
      <c r="CKO2" s="22"/>
      <c r="CKP2" s="22"/>
      <c r="CKQ2" s="22"/>
      <c r="CKR2" s="22"/>
      <c r="CKS2" s="22"/>
      <c r="CKT2" s="22"/>
      <c r="CKU2" s="22"/>
      <c r="CKV2" s="22"/>
      <c r="CKW2" s="22"/>
      <c r="CKX2" s="22"/>
      <c r="CKY2" s="22"/>
      <c r="CKZ2" s="22"/>
      <c r="CLA2" s="22"/>
      <c r="CLB2" s="22"/>
      <c r="CLC2" s="22"/>
      <c r="CLD2" s="22"/>
      <c r="CLE2" s="22"/>
      <c r="CLF2" s="22"/>
      <c r="CLG2" s="22"/>
      <c r="CLH2" s="22"/>
      <c r="CLI2" s="22"/>
      <c r="CLJ2" s="22"/>
      <c r="CLK2" s="22"/>
      <c r="CLL2" s="22"/>
      <c r="CLM2" s="22"/>
      <c r="CLN2" s="22"/>
      <c r="CLO2" s="22"/>
      <c r="CLP2" s="22"/>
      <c r="CLQ2" s="22"/>
      <c r="CLR2" s="22"/>
      <c r="CLS2" s="22"/>
      <c r="CLT2" s="22"/>
      <c r="CLU2" s="22"/>
      <c r="CLV2" s="22"/>
      <c r="CLW2" s="22"/>
      <c r="CLX2" s="22"/>
      <c r="CLY2" s="22"/>
      <c r="CLZ2" s="22"/>
      <c r="CMA2" s="22"/>
      <c r="CMB2" s="22"/>
      <c r="CMC2" s="22"/>
      <c r="CMD2" s="22"/>
      <c r="CME2" s="22"/>
      <c r="CMF2" s="22"/>
      <c r="CMG2" s="22"/>
      <c r="CMH2" s="22"/>
      <c r="CMI2" s="22"/>
      <c r="CMJ2" s="22"/>
      <c r="CMK2" s="22"/>
      <c r="CML2" s="22"/>
      <c r="CMM2" s="22"/>
      <c r="CMN2" s="22"/>
      <c r="CMO2" s="22"/>
      <c r="CMP2" s="22"/>
      <c r="CMQ2" s="22"/>
      <c r="CMR2" s="22"/>
      <c r="CMS2" s="22"/>
      <c r="CMT2" s="22"/>
      <c r="CMU2" s="22"/>
      <c r="CMV2" s="22"/>
      <c r="CMW2" s="22"/>
      <c r="CMX2" s="22"/>
      <c r="CMY2" s="22"/>
      <c r="CMZ2" s="22"/>
      <c r="CNA2" s="22"/>
      <c r="CNB2" s="22"/>
      <c r="CNC2" s="22"/>
      <c r="CND2" s="22"/>
      <c r="CNE2" s="22"/>
      <c r="CNF2" s="22"/>
      <c r="CNG2" s="22"/>
      <c r="CNH2" s="22"/>
      <c r="CNI2" s="22"/>
      <c r="CNJ2" s="22"/>
      <c r="CNK2" s="22"/>
      <c r="CNL2" s="22"/>
      <c r="CNM2" s="22"/>
      <c r="CNN2" s="22"/>
      <c r="CNO2" s="22"/>
      <c r="CNP2" s="22"/>
      <c r="CNQ2" s="22"/>
      <c r="CNR2" s="22"/>
      <c r="CNS2" s="22"/>
      <c r="CNT2" s="22"/>
      <c r="CNU2" s="22"/>
      <c r="CNV2" s="22"/>
      <c r="CNW2" s="22"/>
      <c r="CNX2" s="22"/>
      <c r="CNY2" s="22"/>
      <c r="CNZ2" s="22"/>
      <c r="COA2" s="22"/>
      <c r="COB2" s="22"/>
      <c r="COC2" s="22"/>
      <c r="COD2" s="22"/>
      <c r="COE2" s="22"/>
      <c r="COF2" s="22"/>
      <c r="COG2" s="22"/>
      <c r="COH2" s="22"/>
      <c r="COI2" s="22"/>
      <c r="COJ2" s="22"/>
      <c r="COK2" s="22"/>
      <c r="COL2" s="22"/>
      <c r="COM2" s="22"/>
      <c r="CON2" s="22"/>
      <c r="COO2" s="22"/>
      <c r="COP2" s="22"/>
      <c r="COQ2" s="22"/>
      <c r="COR2" s="22"/>
      <c r="COS2" s="22"/>
      <c r="COT2" s="22"/>
      <c r="COU2" s="22"/>
      <c r="COV2" s="22"/>
      <c r="COW2" s="22"/>
      <c r="COX2" s="22"/>
      <c r="COY2" s="22"/>
      <c r="COZ2" s="22"/>
      <c r="CPA2" s="22"/>
      <c r="CPB2" s="22"/>
      <c r="CPC2" s="22"/>
      <c r="CPD2" s="22"/>
      <c r="CPE2" s="22"/>
      <c r="CPF2" s="22"/>
      <c r="CPG2" s="22"/>
      <c r="CPH2" s="22"/>
      <c r="CPI2" s="22"/>
      <c r="CPJ2" s="22"/>
      <c r="CPK2" s="22"/>
      <c r="CPL2" s="22"/>
      <c r="CPM2" s="22"/>
      <c r="CPN2" s="22"/>
      <c r="CPO2" s="22"/>
      <c r="CPP2" s="22"/>
      <c r="CPQ2" s="22"/>
      <c r="CPR2" s="22"/>
      <c r="CPS2" s="22"/>
      <c r="CPT2" s="22"/>
      <c r="CPU2" s="22"/>
      <c r="CPV2" s="22"/>
      <c r="CPW2" s="22"/>
      <c r="CPX2" s="22"/>
      <c r="CPY2" s="22"/>
      <c r="CPZ2" s="22"/>
      <c r="CQA2" s="22"/>
      <c r="CQB2" s="22"/>
      <c r="CQC2" s="22"/>
      <c r="CQD2" s="22"/>
      <c r="CQE2" s="22"/>
      <c r="CQF2" s="22"/>
      <c r="CQG2" s="22"/>
      <c r="CQH2" s="22"/>
      <c r="CQI2" s="22"/>
      <c r="CQJ2" s="22"/>
      <c r="CQK2" s="22"/>
      <c r="CQL2" s="22"/>
      <c r="CQM2" s="22"/>
      <c r="CQN2" s="22"/>
      <c r="CQO2" s="22"/>
      <c r="CQP2" s="22"/>
      <c r="CQQ2" s="22"/>
      <c r="CQR2" s="22"/>
      <c r="CQS2" s="22"/>
      <c r="CQT2" s="22"/>
      <c r="CQU2" s="22"/>
      <c r="CQV2" s="22"/>
      <c r="CQW2" s="22"/>
      <c r="CQX2" s="22"/>
      <c r="CQY2" s="22"/>
      <c r="CQZ2" s="22"/>
      <c r="CRA2" s="22"/>
      <c r="CRB2" s="22"/>
      <c r="CRC2" s="22"/>
      <c r="CRD2" s="22"/>
      <c r="CRE2" s="22"/>
      <c r="CRF2" s="22"/>
      <c r="CRG2" s="22"/>
      <c r="CRH2" s="22"/>
      <c r="CRI2" s="22"/>
      <c r="CRJ2" s="22"/>
      <c r="CRK2" s="22"/>
      <c r="CRL2" s="22"/>
      <c r="CRM2" s="22"/>
      <c r="CRN2" s="22"/>
      <c r="CRO2" s="22"/>
      <c r="CRP2" s="22"/>
      <c r="CRQ2" s="22"/>
      <c r="CRR2" s="22"/>
      <c r="CRS2" s="22"/>
      <c r="CRT2" s="22"/>
      <c r="CRU2" s="22"/>
      <c r="CRV2" s="22"/>
      <c r="CRW2" s="22"/>
      <c r="CRX2" s="22"/>
      <c r="CRY2" s="22"/>
      <c r="CRZ2" s="22"/>
      <c r="CSA2" s="22"/>
      <c r="CSB2" s="22"/>
      <c r="CSC2" s="22"/>
      <c r="CSD2" s="22"/>
      <c r="CSE2" s="22"/>
      <c r="CSF2" s="22"/>
      <c r="CSG2" s="22"/>
      <c r="CSH2" s="22"/>
      <c r="CSI2" s="22"/>
      <c r="CSJ2" s="22"/>
      <c r="CSK2" s="22"/>
      <c r="CSL2" s="22"/>
      <c r="CSM2" s="22"/>
      <c r="CSN2" s="22"/>
      <c r="CSO2" s="22"/>
      <c r="CSP2" s="22"/>
      <c r="CSQ2" s="22"/>
      <c r="CSR2" s="22"/>
      <c r="CSS2" s="22"/>
      <c r="CST2" s="22"/>
      <c r="CSU2" s="22"/>
      <c r="CSV2" s="22"/>
      <c r="CSW2" s="22"/>
      <c r="CSX2" s="22"/>
      <c r="CSY2" s="22"/>
      <c r="CSZ2" s="22"/>
      <c r="CTA2" s="22"/>
      <c r="CTB2" s="22"/>
      <c r="CTC2" s="22"/>
      <c r="CTD2" s="22"/>
      <c r="CTE2" s="22"/>
      <c r="CTF2" s="22"/>
      <c r="CTG2" s="22"/>
      <c r="CTH2" s="22"/>
      <c r="CTI2" s="22"/>
      <c r="CTJ2" s="22"/>
      <c r="CTK2" s="22"/>
      <c r="CTL2" s="22"/>
      <c r="CTM2" s="22"/>
      <c r="CTN2" s="22"/>
      <c r="CTO2" s="22"/>
      <c r="CTP2" s="22"/>
      <c r="CTQ2" s="22"/>
      <c r="CTR2" s="22"/>
      <c r="CTS2" s="22"/>
      <c r="CTT2" s="22"/>
      <c r="CTU2" s="22"/>
      <c r="CTV2" s="22"/>
      <c r="CTW2" s="22"/>
      <c r="CTX2" s="22"/>
      <c r="CTY2" s="22"/>
      <c r="CTZ2" s="22"/>
      <c r="CUA2" s="22"/>
      <c r="CUB2" s="22"/>
      <c r="CUC2" s="22"/>
      <c r="CUD2" s="22"/>
      <c r="CUE2" s="22"/>
      <c r="CUF2" s="22"/>
      <c r="CUG2" s="22"/>
      <c r="CUH2" s="22"/>
      <c r="CUI2" s="22"/>
      <c r="CUJ2" s="22"/>
      <c r="CUK2" s="22"/>
      <c r="CUL2" s="22"/>
      <c r="CUM2" s="22"/>
      <c r="CUN2" s="22"/>
      <c r="CUO2" s="22"/>
      <c r="CUP2" s="22"/>
      <c r="CUQ2" s="22"/>
      <c r="CUR2" s="22"/>
      <c r="CUS2" s="22"/>
      <c r="CUT2" s="22"/>
      <c r="CUU2" s="22"/>
      <c r="CUV2" s="22"/>
      <c r="CUW2" s="22"/>
      <c r="CUX2" s="22"/>
      <c r="CUY2" s="22"/>
      <c r="CUZ2" s="22"/>
      <c r="CVA2" s="22"/>
      <c r="CVB2" s="22"/>
      <c r="CVC2" s="22"/>
      <c r="CVD2" s="22"/>
      <c r="CVE2" s="22"/>
      <c r="CVF2" s="22"/>
      <c r="CVG2" s="22"/>
      <c r="CVH2" s="22"/>
      <c r="CVI2" s="22"/>
      <c r="CVJ2" s="22"/>
      <c r="CVK2" s="22"/>
      <c r="CVL2" s="22"/>
      <c r="CVM2" s="22"/>
      <c r="CVN2" s="22"/>
      <c r="CVO2" s="22"/>
      <c r="CVP2" s="22"/>
      <c r="CVQ2" s="22"/>
      <c r="CVR2" s="22"/>
      <c r="CVS2" s="22"/>
      <c r="CVT2" s="22"/>
      <c r="CVU2" s="22"/>
      <c r="CVV2" s="22"/>
      <c r="CVW2" s="22"/>
      <c r="CVX2" s="22"/>
      <c r="CVY2" s="22"/>
      <c r="CVZ2" s="22"/>
      <c r="CWA2" s="22"/>
      <c r="CWB2" s="22"/>
      <c r="CWC2" s="22"/>
      <c r="CWD2" s="22"/>
      <c r="CWE2" s="22"/>
      <c r="CWF2" s="22"/>
      <c r="CWG2" s="22"/>
      <c r="CWH2" s="22"/>
      <c r="CWI2" s="22"/>
      <c r="CWJ2" s="22"/>
      <c r="CWK2" s="22"/>
      <c r="CWL2" s="22"/>
      <c r="CWM2" s="22"/>
      <c r="CWN2" s="22"/>
      <c r="CWO2" s="22"/>
      <c r="CWP2" s="22"/>
      <c r="CWQ2" s="22"/>
      <c r="CWR2" s="22"/>
      <c r="CWS2" s="22"/>
      <c r="CWT2" s="22"/>
      <c r="CWU2" s="22"/>
      <c r="CWV2" s="22"/>
      <c r="CWW2" s="22"/>
      <c r="CWX2" s="22"/>
      <c r="CWY2" s="22"/>
      <c r="CWZ2" s="22"/>
      <c r="CXA2" s="22"/>
      <c r="CXB2" s="22"/>
      <c r="CXC2" s="22"/>
      <c r="CXD2" s="22"/>
      <c r="CXE2" s="22"/>
      <c r="CXF2" s="22"/>
      <c r="CXG2" s="22"/>
      <c r="CXH2" s="22"/>
      <c r="CXI2" s="22"/>
      <c r="CXJ2" s="22"/>
      <c r="CXK2" s="22"/>
      <c r="CXL2" s="22"/>
      <c r="CXM2" s="22"/>
      <c r="CXN2" s="22"/>
      <c r="CXO2" s="22"/>
      <c r="CXP2" s="22"/>
      <c r="CXQ2" s="22"/>
      <c r="CXR2" s="22"/>
      <c r="CXS2" s="22"/>
      <c r="CXT2" s="22"/>
      <c r="CXU2" s="22"/>
      <c r="CXV2" s="22"/>
      <c r="CXW2" s="22"/>
      <c r="CXX2" s="22"/>
      <c r="CXY2" s="22"/>
      <c r="CXZ2" s="22"/>
      <c r="CYA2" s="22"/>
      <c r="CYB2" s="22"/>
      <c r="CYC2" s="22"/>
      <c r="CYD2" s="22"/>
      <c r="CYE2" s="22"/>
      <c r="CYF2" s="22"/>
      <c r="CYG2" s="22"/>
      <c r="CYH2" s="22"/>
      <c r="CYI2" s="22"/>
      <c r="CYJ2" s="22"/>
      <c r="CYK2" s="22"/>
      <c r="CYL2" s="22"/>
      <c r="CYM2" s="22"/>
      <c r="CYN2" s="22"/>
      <c r="CYO2" s="22"/>
      <c r="CYP2" s="22"/>
      <c r="CYQ2" s="22"/>
      <c r="CYR2" s="22"/>
      <c r="CYS2" s="22"/>
      <c r="CYT2" s="22"/>
      <c r="CYU2" s="22"/>
      <c r="CYV2" s="22"/>
      <c r="CYW2" s="22"/>
      <c r="CYX2" s="22"/>
      <c r="CYY2" s="22"/>
      <c r="CYZ2" s="22"/>
      <c r="CZA2" s="22"/>
      <c r="CZB2" s="22"/>
      <c r="CZC2" s="22"/>
      <c r="CZD2" s="22"/>
      <c r="CZE2" s="22"/>
      <c r="CZF2" s="22"/>
      <c r="CZG2" s="22"/>
      <c r="CZH2" s="22"/>
      <c r="CZI2" s="22"/>
      <c r="CZJ2" s="22"/>
      <c r="CZK2" s="22"/>
      <c r="CZL2" s="22"/>
      <c r="CZM2" s="22"/>
      <c r="CZN2" s="22"/>
      <c r="CZO2" s="22"/>
      <c r="CZP2" s="22"/>
      <c r="CZQ2" s="22"/>
      <c r="CZR2" s="22"/>
      <c r="CZS2" s="22"/>
      <c r="CZT2" s="22"/>
      <c r="CZU2" s="22"/>
      <c r="CZV2" s="22"/>
      <c r="CZW2" s="22"/>
      <c r="CZX2" s="22"/>
      <c r="CZY2" s="22"/>
      <c r="CZZ2" s="22"/>
      <c r="DAA2" s="22"/>
      <c r="DAB2" s="22"/>
      <c r="DAC2" s="22"/>
      <c r="DAD2" s="22"/>
    </row>
    <row r="3" spans="1:2734" ht="15.6" thickBot="1" x14ac:dyDescent="0.35">
      <c r="A3" s="16"/>
      <c r="B3" s="29" t="s">
        <v>6</v>
      </c>
      <c r="C3" s="29"/>
      <c r="D3" s="16"/>
      <c r="E3" s="17"/>
      <c r="F3" s="17"/>
      <c r="G3" s="18"/>
      <c r="H3" s="19"/>
      <c r="I3" s="19"/>
      <c r="J3" s="19"/>
      <c r="K3" s="19"/>
      <c r="L3" s="19"/>
      <c r="M3" s="19"/>
      <c r="N3" s="17"/>
      <c r="O3" s="17"/>
      <c r="P3" s="22"/>
      <c r="Q3" s="22"/>
      <c r="R3" s="22"/>
      <c r="S3" s="22"/>
      <c r="T3" s="22"/>
      <c r="U3" s="22"/>
      <c r="V3" s="22"/>
      <c r="W3" s="22"/>
      <c r="X3" s="22"/>
      <c r="Y3" s="22"/>
      <c r="Z3" s="22"/>
      <c r="AA3" s="22"/>
      <c r="AB3" s="22"/>
      <c r="AC3" s="30">
        <f>BB5</f>
        <v>3</v>
      </c>
      <c r="AD3" s="30">
        <f>BB6</f>
        <v>2</v>
      </c>
      <c r="AE3" s="30">
        <f>BB7</f>
        <v>1</v>
      </c>
      <c r="AF3" s="30">
        <f>BB8</f>
        <v>0</v>
      </c>
      <c r="AG3" s="30">
        <f>BB9</f>
        <v>-1</v>
      </c>
      <c r="AH3" s="30">
        <f>BB10</f>
        <v>-2</v>
      </c>
      <c r="AI3" s="30">
        <f>BB11</f>
        <v>-3</v>
      </c>
      <c r="AJ3" s="31"/>
      <c r="AK3" s="32" t="s">
        <v>7</v>
      </c>
      <c r="AL3" s="24">
        <f>$AL$15+$AL$17+$AL$19+$AL$21+$AL$23</f>
        <v>0</v>
      </c>
      <c r="AM3" s="22"/>
      <c r="AN3" s="33">
        <f>SUM(AN4:AN23)</f>
        <v>0</v>
      </c>
      <c r="AO3" s="28">
        <f>$AL3/AO$1</f>
        <v>0</v>
      </c>
      <c r="AP3" s="28">
        <f>$AL3/AP$1</f>
        <v>0</v>
      </c>
      <c r="AQ3" s="22" t="s">
        <v>5</v>
      </c>
      <c r="AR3" s="22"/>
      <c r="AS3" s="34">
        <v>21</v>
      </c>
      <c r="AT3" s="34">
        <v>22</v>
      </c>
      <c r="AU3" s="34">
        <v>23</v>
      </c>
      <c r="AV3" s="34">
        <v>24</v>
      </c>
      <c r="AW3" s="34">
        <v>25</v>
      </c>
      <c r="AX3" s="22"/>
      <c r="AY3" s="22"/>
      <c r="AZ3" s="22"/>
      <c r="BA3" s="22"/>
      <c r="BB3" s="22"/>
      <c r="BC3" s="22"/>
      <c r="BD3" s="22"/>
      <c r="BE3" s="22"/>
      <c r="BF3" s="22"/>
      <c r="BG3" s="22"/>
      <c r="BH3" s="22"/>
      <c r="BI3" s="22"/>
      <c r="BJ3" s="22"/>
      <c r="BK3" s="22"/>
      <c r="BL3" s="22"/>
      <c r="BM3" s="22"/>
      <c r="BN3" s="22"/>
      <c r="BO3" s="22"/>
      <c r="BP3" s="22"/>
      <c r="BQ3" s="22"/>
      <c r="BR3" s="22"/>
      <c r="BS3" s="22"/>
      <c r="BT3" s="22"/>
      <c r="BU3" s="22"/>
      <c r="BV3" s="22"/>
      <c r="BW3" s="22"/>
      <c r="BX3" s="22"/>
      <c r="BY3" s="22"/>
      <c r="BZ3" s="22"/>
      <c r="CA3" s="22"/>
      <c r="CB3" s="22"/>
      <c r="CC3" s="22"/>
      <c r="CD3" s="22"/>
      <c r="CE3" s="22"/>
      <c r="CF3" s="22"/>
      <c r="CG3" s="22"/>
      <c r="CH3" s="22"/>
      <c r="CI3" s="22"/>
      <c r="CJ3" s="22"/>
      <c r="CK3" s="22"/>
      <c r="CL3" s="22"/>
      <c r="CM3" s="22"/>
      <c r="CN3" s="22"/>
      <c r="CO3" s="22"/>
      <c r="CP3" s="22"/>
      <c r="CQ3" s="22"/>
      <c r="CR3" s="22"/>
      <c r="CS3" s="22"/>
      <c r="CT3" s="22"/>
      <c r="CU3" s="22"/>
      <c r="CV3" s="22"/>
      <c r="CW3" s="22"/>
      <c r="CX3" s="22"/>
      <c r="CY3" s="22"/>
      <c r="CZ3" s="22"/>
      <c r="DA3" s="22"/>
      <c r="DB3" s="22"/>
      <c r="DC3" s="22"/>
      <c r="DD3" s="22"/>
      <c r="DE3" s="22"/>
      <c r="DF3" s="22"/>
      <c r="DG3" s="22"/>
      <c r="DH3" s="22"/>
      <c r="DI3" s="22"/>
      <c r="DJ3" s="22"/>
      <c r="DK3" s="22"/>
      <c r="DL3" s="22"/>
      <c r="DM3" s="22"/>
      <c r="DN3" s="22"/>
      <c r="DO3" s="22"/>
      <c r="DP3" s="22"/>
      <c r="DQ3" s="22"/>
      <c r="DR3" s="22"/>
      <c r="DS3" s="22"/>
      <c r="DT3" s="22"/>
      <c r="DU3" s="22"/>
      <c r="DV3" s="22"/>
      <c r="DW3" s="22"/>
      <c r="DX3" s="22"/>
      <c r="DY3" s="22"/>
      <c r="DZ3" s="22"/>
      <c r="EA3" s="22"/>
      <c r="EB3" s="22"/>
      <c r="EC3" s="22"/>
      <c r="ED3" s="22"/>
      <c r="EE3" s="22"/>
      <c r="EF3" s="22"/>
      <c r="EG3" s="22"/>
      <c r="EH3" s="22"/>
      <c r="EI3" s="22"/>
      <c r="EJ3" s="22"/>
      <c r="EK3" s="22"/>
      <c r="EL3" s="22"/>
      <c r="EM3" s="22"/>
      <c r="EN3" s="22"/>
      <c r="EO3" s="22"/>
      <c r="EP3" s="22"/>
      <c r="EQ3" s="22"/>
      <c r="ER3" s="22"/>
      <c r="ES3" s="22"/>
      <c r="ET3" s="22"/>
      <c r="EU3" s="22"/>
      <c r="EV3" s="22"/>
      <c r="EW3" s="22"/>
      <c r="EX3" s="22"/>
      <c r="EY3" s="22"/>
      <c r="EZ3" s="22"/>
      <c r="FA3" s="22"/>
      <c r="FB3" s="22"/>
      <c r="FC3" s="22"/>
      <c r="FD3" s="22"/>
      <c r="FE3" s="22"/>
      <c r="FF3" s="22"/>
      <c r="FG3" s="22"/>
      <c r="FH3" s="22"/>
      <c r="FI3" s="22"/>
      <c r="FJ3" s="22"/>
      <c r="FK3" s="22"/>
      <c r="FL3" s="22"/>
      <c r="FM3" s="22"/>
      <c r="FN3" s="22"/>
      <c r="FO3" s="22"/>
      <c r="FP3" s="22"/>
      <c r="FQ3" s="22"/>
      <c r="FR3" s="22"/>
      <c r="FS3" s="22"/>
      <c r="FT3" s="22"/>
      <c r="FU3" s="22"/>
      <c r="FV3" s="22"/>
      <c r="FW3" s="22"/>
      <c r="FX3" s="22"/>
      <c r="FY3" s="22"/>
      <c r="FZ3" s="22"/>
      <c r="GA3" s="22"/>
      <c r="GB3" s="22"/>
      <c r="GC3" s="22"/>
      <c r="GD3" s="22"/>
      <c r="GE3" s="22"/>
      <c r="GF3" s="22"/>
      <c r="GG3" s="22"/>
      <c r="GH3" s="22"/>
      <c r="GI3" s="22"/>
      <c r="GJ3" s="22"/>
      <c r="GK3" s="22"/>
      <c r="GL3" s="22"/>
      <c r="GM3" s="22"/>
      <c r="GN3" s="22"/>
      <c r="GO3" s="22"/>
      <c r="GP3" s="22"/>
      <c r="GQ3" s="22"/>
      <c r="GR3" s="22"/>
      <c r="GS3" s="22"/>
      <c r="GT3" s="22"/>
      <c r="GU3" s="22"/>
      <c r="GV3" s="22"/>
      <c r="GW3" s="22"/>
      <c r="GX3" s="22"/>
      <c r="GY3" s="22"/>
      <c r="GZ3" s="22"/>
      <c r="HA3" s="22"/>
      <c r="HB3" s="22"/>
      <c r="HC3" s="22"/>
      <c r="HD3" s="22"/>
      <c r="HE3" s="22"/>
      <c r="HF3" s="22"/>
      <c r="HG3" s="22"/>
      <c r="HH3" s="22"/>
      <c r="HI3" s="22"/>
      <c r="HJ3" s="22"/>
      <c r="HK3" s="22"/>
      <c r="HL3" s="22"/>
      <c r="HM3" s="22"/>
      <c r="HN3" s="22"/>
      <c r="HO3" s="22"/>
      <c r="HP3" s="22"/>
      <c r="HQ3" s="22"/>
      <c r="HR3" s="22"/>
      <c r="HS3" s="22"/>
      <c r="HT3" s="22"/>
      <c r="HU3" s="22"/>
      <c r="HV3" s="22"/>
      <c r="HW3" s="22"/>
      <c r="HX3" s="22"/>
      <c r="HY3" s="22"/>
      <c r="HZ3" s="22"/>
      <c r="IA3" s="22"/>
      <c r="IB3" s="22"/>
      <c r="IC3" s="22"/>
      <c r="ID3" s="22"/>
      <c r="IE3" s="22"/>
      <c r="IF3" s="22"/>
      <c r="IG3" s="22"/>
      <c r="IH3" s="22"/>
      <c r="II3" s="22"/>
      <c r="IJ3" s="22"/>
      <c r="IK3" s="22"/>
      <c r="IL3" s="22"/>
      <c r="IM3" s="22"/>
      <c r="IN3" s="22"/>
      <c r="IO3" s="22"/>
      <c r="IP3" s="22"/>
      <c r="IQ3" s="22"/>
      <c r="IR3" s="22"/>
      <c r="IS3" s="22"/>
      <c r="IT3" s="22"/>
      <c r="IU3" s="22"/>
      <c r="IV3" s="22"/>
      <c r="IW3" s="22"/>
      <c r="IX3" s="22"/>
      <c r="IY3" s="22"/>
      <c r="IZ3" s="22"/>
      <c r="JA3" s="22"/>
      <c r="JB3" s="22"/>
      <c r="JC3" s="22"/>
      <c r="JD3" s="22"/>
      <c r="JE3" s="22"/>
      <c r="JF3" s="22"/>
      <c r="JG3" s="22"/>
      <c r="JH3" s="22"/>
      <c r="JI3" s="22"/>
      <c r="JJ3" s="22"/>
      <c r="JK3" s="22"/>
      <c r="JL3" s="22"/>
      <c r="JM3" s="22"/>
      <c r="JN3" s="22"/>
      <c r="JO3" s="22"/>
      <c r="JP3" s="22"/>
      <c r="JQ3" s="22"/>
      <c r="JR3" s="22"/>
      <c r="JS3" s="22"/>
      <c r="JT3" s="22"/>
      <c r="JU3" s="22"/>
      <c r="JV3" s="22"/>
      <c r="JW3" s="22"/>
      <c r="JX3" s="22"/>
      <c r="JY3" s="22"/>
      <c r="JZ3" s="22"/>
      <c r="KA3" s="22"/>
      <c r="KB3" s="22"/>
      <c r="KC3" s="22"/>
      <c r="KD3" s="22"/>
      <c r="KE3" s="22"/>
      <c r="KF3" s="22"/>
      <c r="KG3" s="22"/>
      <c r="KH3" s="22"/>
      <c r="KI3" s="22"/>
      <c r="KJ3" s="22"/>
      <c r="KK3" s="22"/>
      <c r="KL3" s="22"/>
      <c r="KM3" s="22"/>
      <c r="KN3" s="22"/>
      <c r="KO3" s="22"/>
      <c r="KP3" s="22"/>
      <c r="KQ3" s="22"/>
      <c r="KR3" s="22"/>
      <c r="KS3" s="22"/>
      <c r="KT3" s="22"/>
      <c r="KU3" s="22"/>
      <c r="KV3" s="22"/>
      <c r="KW3" s="22"/>
      <c r="KX3" s="22"/>
      <c r="KY3" s="22"/>
      <c r="KZ3" s="22"/>
      <c r="LA3" s="22"/>
      <c r="LB3" s="22"/>
      <c r="LC3" s="22"/>
      <c r="LD3" s="22"/>
      <c r="LE3" s="22"/>
      <c r="LF3" s="22"/>
      <c r="LG3" s="22"/>
      <c r="LH3" s="22"/>
      <c r="LI3" s="22"/>
      <c r="LJ3" s="22"/>
      <c r="LK3" s="22"/>
      <c r="LL3" s="22"/>
      <c r="LM3" s="22"/>
      <c r="LN3" s="22"/>
      <c r="LO3" s="22"/>
      <c r="LP3" s="22"/>
      <c r="LQ3" s="22"/>
      <c r="LR3" s="22"/>
      <c r="LS3" s="22"/>
      <c r="LT3" s="22"/>
      <c r="LU3" s="22"/>
      <c r="LV3" s="22"/>
      <c r="LW3" s="22"/>
      <c r="LX3" s="22"/>
      <c r="LY3" s="22"/>
      <c r="LZ3" s="22"/>
      <c r="MA3" s="22"/>
      <c r="MB3" s="22"/>
      <c r="MC3" s="22"/>
      <c r="MD3" s="22"/>
      <c r="ME3" s="22"/>
      <c r="MF3" s="22"/>
      <c r="MG3" s="22"/>
      <c r="MH3" s="22"/>
      <c r="MI3" s="22"/>
      <c r="MJ3" s="22"/>
      <c r="MK3" s="22"/>
      <c r="ML3" s="22"/>
      <c r="MM3" s="22"/>
      <c r="MN3" s="22"/>
      <c r="MO3" s="22"/>
      <c r="MP3" s="22"/>
      <c r="MQ3" s="22"/>
      <c r="MR3" s="22"/>
      <c r="MS3" s="22"/>
      <c r="MT3" s="22"/>
      <c r="MU3" s="22"/>
      <c r="MV3" s="22"/>
      <c r="MW3" s="22"/>
      <c r="MX3" s="22"/>
      <c r="MY3" s="22"/>
      <c r="MZ3" s="22"/>
      <c r="NA3" s="22"/>
      <c r="NB3" s="22"/>
      <c r="NC3" s="22"/>
      <c r="ND3" s="22"/>
      <c r="NE3" s="22"/>
      <c r="NF3" s="22"/>
      <c r="NG3" s="22"/>
      <c r="NH3" s="22"/>
      <c r="NI3" s="22"/>
      <c r="NJ3" s="22"/>
      <c r="NK3" s="22"/>
      <c r="NL3" s="22"/>
      <c r="NM3" s="22"/>
      <c r="NN3" s="22"/>
      <c r="NO3" s="22"/>
      <c r="NP3" s="22"/>
      <c r="NQ3" s="22"/>
      <c r="NR3" s="22"/>
      <c r="NS3" s="22"/>
      <c r="NT3" s="22"/>
      <c r="NU3" s="22"/>
      <c r="NV3" s="22"/>
      <c r="NW3" s="22"/>
      <c r="NX3" s="22"/>
      <c r="NY3" s="22"/>
      <c r="NZ3" s="22"/>
      <c r="OA3" s="22"/>
      <c r="OB3" s="22"/>
      <c r="OC3" s="22"/>
      <c r="OD3" s="22"/>
      <c r="OE3" s="22"/>
      <c r="OF3" s="22"/>
      <c r="OG3" s="22"/>
      <c r="OH3" s="22"/>
      <c r="OI3" s="22"/>
      <c r="OJ3" s="22"/>
      <c r="OK3" s="22"/>
      <c r="OL3" s="22"/>
      <c r="OM3" s="22"/>
      <c r="ON3" s="22"/>
      <c r="OO3" s="22"/>
      <c r="OP3" s="22"/>
      <c r="OQ3" s="22"/>
      <c r="OR3" s="22"/>
      <c r="OS3" s="22"/>
      <c r="OT3" s="22"/>
      <c r="OU3" s="22"/>
      <c r="OV3" s="22"/>
      <c r="OW3" s="22"/>
      <c r="OX3" s="22"/>
      <c r="OY3" s="22"/>
      <c r="OZ3" s="22"/>
      <c r="PA3" s="22"/>
      <c r="PB3" s="22"/>
      <c r="PC3" s="22"/>
      <c r="PD3" s="22"/>
      <c r="PE3" s="22"/>
      <c r="PF3" s="22"/>
      <c r="PG3" s="22"/>
      <c r="PH3" s="22"/>
      <c r="PI3" s="22"/>
      <c r="PJ3" s="22"/>
      <c r="PK3" s="22"/>
      <c r="PL3" s="22"/>
      <c r="PM3" s="22"/>
      <c r="PN3" s="22"/>
      <c r="PO3" s="22"/>
      <c r="PP3" s="22"/>
      <c r="PQ3" s="22"/>
      <c r="PR3" s="22"/>
      <c r="PS3" s="22"/>
      <c r="PT3" s="22"/>
      <c r="PU3" s="22"/>
      <c r="PV3" s="22"/>
      <c r="PW3" s="22"/>
      <c r="PX3" s="22"/>
      <c r="PY3" s="22"/>
      <c r="PZ3" s="22"/>
      <c r="QA3" s="22"/>
      <c r="QB3" s="22"/>
      <c r="QC3" s="22"/>
      <c r="QD3" s="22"/>
      <c r="QE3" s="22"/>
      <c r="QF3" s="22"/>
      <c r="QG3" s="22"/>
      <c r="QH3" s="22"/>
      <c r="QI3" s="22"/>
      <c r="QJ3" s="22"/>
      <c r="QK3" s="22"/>
      <c r="QL3" s="22"/>
      <c r="QM3" s="22"/>
      <c r="QN3" s="22"/>
      <c r="QO3" s="22"/>
      <c r="QP3" s="22"/>
      <c r="QQ3" s="22"/>
      <c r="QR3" s="22"/>
      <c r="QS3" s="22"/>
      <c r="QT3" s="22"/>
      <c r="QU3" s="22"/>
      <c r="QV3" s="22"/>
      <c r="QW3" s="22"/>
      <c r="QX3" s="22"/>
      <c r="QY3" s="22"/>
      <c r="QZ3" s="22"/>
      <c r="RA3" s="22"/>
      <c r="RB3" s="22"/>
      <c r="RC3" s="22"/>
      <c r="RD3" s="22"/>
      <c r="RE3" s="22"/>
      <c r="RF3" s="22"/>
      <c r="RG3" s="22"/>
      <c r="RH3" s="22"/>
      <c r="RI3" s="22"/>
      <c r="RJ3" s="22"/>
      <c r="RK3" s="22"/>
      <c r="RL3" s="22"/>
      <c r="RM3" s="22"/>
      <c r="RN3" s="22"/>
      <c r="RO3" s="22"/>
      <c r="RP3" s="22"/>
      <c r="RQ3" s="22"/>
      <c r="RR3" s="22"/>
      <c r="RS3" s="22"/>
      <c r="RT3" s="22"/>
      <c r="RU3" s="22"/>
      <c r="RV3" s="22"/>
      <c r="RW3" s="22"/>
      <c r="RX3" s="22"/>
      <c r="RY3" s="22"/>
      <c r="RZ3" s="22"/>
      <c r="SA3" s="22"/>
      <c r="SB3" s="22"/>
      <c r="SC3" s="22"/>
      <c r="SD3" s="22"/>
      <c r="SE3" s="22"/>
      <c r="SF3" s="22"/>
      <c r="SG3" s="22"/>
      <c r="SH3" s="22"/>
      <c r="SI3" s="22"/>
      <c r="SJ3" s="22"/>
      <c r="SK3" s="22"/>
      <c r="SL3" s="22"/>
      <c r="SM3" s="22"/>
      <c r="SN3" s="22"/>
      <c r="SO3" s="22"/>
      <c r="SP3" s="22"/>
      <c r="SQ3" s="22"/>
      <c r="SR3" s="22"/>
      <c r="SS3" s="22"/>
      <c r="ST3" s="22"/>
      <c r="SU3" s="22"/>
      <c r="SV3" s="22"/>
      <c r="SW3" s="22"/>
      <c r="SX3" s="22"/>
      <c r="SY3" s="22"/>
      <c r="SZ3" s="22"/>
      <c r="TA3" s="22"/>
      <c r="TB3" s="22"/>
      <c r="TC3" s="22"/>
      <c r="TD3" s="22"/>
      <c r="TE3" s="22"/>
      <c r="TF3" s="22"/>
      <c r="TG3" s="22"/>
      <c r="TH3" s="22"/>
      <c r="TI3" s="22"/>
      <c r="TJ3" s="22"/>
      <c r="TK3" s="22"/>
      <c r="TL3" s="22"/>
      <c r="TM3" s="22"/>
      <c r="TN3" s="22"/>
      <c r="TO3" s="22"/>
      <c r="TP3" s="22"/>
      <c r="TQ3" s="22"/>
      <c r="TR3" s="22"/>
      <c r="TS3" s="22"/>
      <c r="TT3" s="22"/>
      <c r="TU3" s="22"/>
      <c r="TV3" s="22"/>
      <c r="TW3" s="22"/>
      <c r="TX3" s="22"/>
      <c r="TY3" s="22"/>
      <c r="TZ3" s="22"/>
      <c r="UA3" s="22"/>
      <c r="UB3" s="22"/>
      <c r="UC3" s="22"/>
      <c r="UD3" s="22"/>
      <c r="UE3" s="22"/>
      <c r="UF3" s="22"/>
      <c r="UG3" s="22"/>
      <c r="UH3" s="22"/>
      <c r="UI3" s="22"/>
      <c r="UJ3" s="22"/>
      <c r="UK3" s="22"/>
      <c r="UL3" s="22"/>
      <c r="UM3" s="22"/>
      <c r="UN3" s="22"/>
      <c r="UO3" s="22"/>
      <c r="UP3" s="22"/>
      <c r="UQ3" s="22"/>
      <c r="UR3" s="22"/>
      <c r="US3" s="22"/>
      <c r="UT3" s="22"/>
      <c r="UU3" s="22"/>
      <c r="UV3" s="22"/>
      <c r="UW3" s="22"/>
      <c r="UX3" s="22"/>
      <c r="UY3" s="22"/>
      <c r="UZ3" s="22"/>
      <c r="VA3" s="22"/>
      <c r="VB3" s="22"/>
      <c r="VC3" s="22"/>
      <c r="VD3" s="22"/>
      <c r="VE3" s="22"/>
      <c r="VF3" s="22"/>
      <c r="VG3" s="22"/>
      <c r="VH3" s="22"/>
      <c r="VI3" s="22"/>
      <c r="VJ3" s="22"/>
      <c r="VK3" s="22"/>
      <c r="VL3" s="22"/>
      <c r="VM3" s="22"/>
      <c r="VN3" s="22"/>
      <c r="VO3" s="22"/>
      <c r="VP3" s="22"/>
      <c r="VQ3" s="22"/>
      <c r="VR3" s="22"/>
      <c r="VS3" s="22"/>
      <c r="VT3" s="22"/>
      <c r="VU3" s="22"/>
      <c r="VV3" s="22"/>
      <c r="VW3" s="22"/>
      <c r="VX3" s="22"/>
      <c r="VY3" s="22"/>
      <c r="VZ3" s="22"/>
      <c r="WA3" s="22"/>
      <c r="WB3" s="22"/>
      <c r="WC3" s="22"/>
      <c r="WD3" s="22"/>
      <c r="WE3" s="22"/>
      <c r="WF3" s="22"/>
      <c r="WG3" s="22"/>
      <c r="WH3" s="22"/>
      <c r="WI3" s="22"/>
      <c r="WJ3" s="22"/>
      <c r="WK3" s="22"/>
      <c r="WL3" s="22"/>
      <c r="WM3" s="22"/>
      <c r="WN3" s="22"/>
      <c r="WO3" s="22"/>
      <c r="WP3" s="22"/>
      <c r="WQ3" s="22"/>
      <c r="WR3" s="22"/>
      <c r="WS3" s="22"/>
      <c r="WT3" s="22"/>
      <c r="WU3" s="22"/>
      <c r="WV3" s="22"/>
      <c r="WW3" s="22"/>
      <c r="WX3" s="22"/>
      <c r="WY3" s="22"/>
      <c r="WZ3" s="22"/>
      <c r="XA3" s="22"/>
      <c r="XB3" s="22"/>
      <c r="XC3" s="22"/>
      <c r="XD3" s="22"/>
      <c r="XE3" s="22"/>
      <c r="XF3" s="22"/>
      <c r="XG3" s="22"/>
      <c r="XH3" s="22"/>
      <c r="XI3" s="22"/>
      <c r="XJ3" s="22"/>
      <c r="XK3" s="22"/>
      <c r="XL3" s="22"/>
      <c r="XM3" s="22"/>
      <c r="XN3" s="22"/>
      <c r="XO3" s="22"/>
      <c r="XP3" s="22"/>
      <c r="XQ3" s="22"/>
      <c r="XR3" s="22"/>
      <c r="XS3" s="22"/>
      <c r="XT3" s="22"/>
      <c r="XU3" s="22"/>
      <c r="XV3" s="22"/>
      <c r="XW3" s="22"/>
      <c r="XX3" s="22"/>
      <c r="XY3" s="22"/>
      <c r="XZ3" s="22"/>
      <c r="YA3" s="22"/>
      <c r="YB3" s="22"/>
      <c r="YC3" s="22"/>
      <c r="YD3" s="22"/>
      <c r="YE3" s="22"/>
      <c r="YF3" s="22"/>
      <c r="YG3" s="22"/>
      <c r="YH3" s="22"/>
      <c r="YI3" s="22"/>
      <c r="YJ3" s="22"/>
      <c r="YK3" s="22"/>
      <c r="YL3" s="22"/>
      <c r="YM3" s="22"/>
      <c r="YN3" s="22"/>
      <c r="YO3" s="22"/>
      <c r="YP3" s="22"/>
      <c r="YQ3" s="22"/>
      <c r="YR3" s="22"/>
      <c r="YS3" s="22"/>
      <c r="YT3" s="22"/>
      <c r="YU3" s="22"/>
      <c r="YV3" s="22"/>
      <c r="YW3" s="22"/>
      <c r="YX3" s="22"/>
      <c r="YY3" s="22"/>
      <c r="YZ3" s="22"/>
      <c r="ZA3" s="22"/>
      <c r="ZB3" s="22"/>
      <c r="ZC3" s="22"/>
      <c r="ZD3" s="22"/>
      <c r="ZE3" s="22"/>
      <c r="ZF3" s="22"/>
      <c r="ZG3" s="22"/>
      <c r="ZH3" s="22"/>
      <c r="ZI3" s="22"/>
      <c r="ZJ3" s="22"/>
      <c r="ZK3" s="22"/>
      <c r="ZL3" s="22"/>
      <c r="ZM3" s="22"/>
      <c r="ZN3" s="22"/>
      <c r="ZO3" s="22"/>
      <c r="ZP3" s="22"/>
      <c r="ZQ3" s="22"/>
      <c r="ZR3" s="22"/>
      <c r="ZS3" s="22"/>
      <c r="ZT3" s="22"/>
      <c r="ZU3" s="22"/>
      <c r="ZV3" s="22"/>
      <c r="ZW3" s="22"/>
      <c r="ZX3" s="22"/>
      <c r="ZY3" s="22"/>
      <c r="ZZ3" s="22"/>
      <c r="AAA3" s="22"/>
      <c r="AAB3" s="22"/>
      <c r="AAC3" s="22"/>
      <c r="AAD3" s="22"/>
      <c r="AAE3" s="22"/>
      <c r="AAF3" s="22"/>
      <c r="AAG3" s="22"/>
      <c r="AAH3" s="22"/>
      <c r="AAI3" s="22"/>
      <c r="AAJ3" s="22"/>
      <c r="AAK3" s="22"/>
      <c r="AAL3" s="22"/>
      <c r="AAM3" s="22"/>
      <c r="AAN3" s="22"/>
      <c r="AAO3" s="22"/>
      <c r="AAP3" s="22"/>
      <c r="AAQ3" s="22"/>
      <c r="AAR3" s="22"/>
      <c r="AAS3" s="22"/>
      <c r="AAT3" s="22"/>
      <c r="AAU3" s="22"/>
      <c r="AAV3" s="22"/>
      <c r="AAW3" s="22"/>
      <c r="AAX3" s="22"/>
      <c r="AAY3" s="22"/>
      <c r="AAZ3" s="22"/>
      <c r="ABA3" s="22"/>
      <c r="ABB3" s="22"/>
      <c r="ABC3" s="22"/>
      <c r="ABD3" s="22"/>
      <c r="ABE3" s="22"/>
      <c r="ABF3" s="22"/>
      <c r="ABG3" s="22"/>
      <c r="ABH3" s="22"/>
      <c r="ABI3" s="22"/>
      <c r="ABJ3" s="22"/>
      <c r="ABK3" s="22"/>
      <c r="ABL3" s="22"/>
      <c r="ABM3" s="22"/>
      <c r="ABN3" s="22"/>
      <c r="ABO3" s="22"/>
      <c r="ABP3" s="22"/>
      <c r="ABQ3" s="22"/>
      <c r="ABR3" s="22"/>
      <c r="ABS3" s="22"/>
      <c r="ABT3" s="22"/>
      <c r="ABU3" s="22"/>
      <c r="ABV3" s="22"/>
      <c r="ABW3" s="22"/>
      <c r="ABX3" s="22"/>
      <c r="ABY3" s="22"/>
      <c r="ABZ3" s="22"/>
      <c r="ACA3" s="22"/>
      <c r="ACB3" s="22"/>
      <c r="ACC3" s="22"/>
      <c r="ACD3" s="22"/>
      <c r="ACE3" s="22"/>
      <c r="ACF3" s="22"/>
      <c r="ACG3" s="22"/>
      <c r="ACH3" s="22"/>
      <c r="ACI3" s="22"/>
      <c r="ACJ3" s="22"/>
      <c r="ACK3" s="22"/>
      <c r="ACL3" s="22"/>
      <c r="ACM3" s="22"/>
      <c r="ACN3" s="22"/>
      <c r="ACO3" s="22"/>
      <c r="ACP3" s="22"/>
      <c r="ACQ3" s="22"/>
      <c r="ACR3" s="22"/>
      <c r="ACS3" s="22"/>
      <c r="ACT3" s="22"/>
      <c r="ACU3" s="22"/>
      <c r="ACV3" s="22"/>
      <c r="ACW3" s="22"/>
      <c r="ACX3" s="22"/>
      <c r="ACY3" s="22"/>
      <c r="ACZ3" s="22"/>
      <c r="ADA3" s="22"/>
      <c r="ADB3" s="22"/>
      <c r="ADC3" s="22"/>
      <c r="ADD3" s="22"/>
      <c r="ADE3" s="22"/>
      <c r="ADF3" s="22"/>
      <c r="ADG3" s="22"/>
      <c r="ADH3" s="22"/>
      <c r="ADI3" s="22"/>
      <c r="ADJ3" s="22"/>
      <c r="ADK3" s="22"/>
      <c r="ADL3" s="22"/>
      <c r="ADM3" s="22"/>
      <c r="ADN3" s="22"/>
      <c r="ADO3" s="22"/>
      <c r="ADP3" s="22"/>
      <c r="ADQ3" s="22"/>
      <c r="ADR3" s="22"/>
      <c r="ADS3" s="22"/>
      <c r="ADT3" s="22"/>
      <c r="ADU3" s="22"/>
      <c r="ADV3" s="22"/>
      <c r="ADW3" s="22"/>
      <c r="ADX3" s="22"/>
      <c r="ADY3" s="22"/>
      <c r="ADZ3" s="22"/>
      <c r="AEA3" s="22"/>
      <c r="AEB3" s="22"/>
      <c r="AEC3" s="22"/>
      <c r="AED3" s="22"/>
      <c r="AEE3" s="22"/>
      <c r="AEF3" s="22"/>
      <c r="AEG3" s="22"/>
      <c r="AEH3" s="22"/>
      <c r="AEI3" s="22"/>
      <c r="AEJ3" s="22"/>
      <c r="AEK3" s="22"/>
      <c r="AEL3" s="22"/>
      <c r="AEM3" s="22"/>
      <c r="AEN3" s="22"/>
      <c r="AEO3" s="22"/>
      <c r="AEP3" s="22"/>
      <c r="AEQ3" s="22"/>
      <c r="AER3" s="22"/>
      <c r="AES3" s="22"/>
      <c r="AET3" s="22"/>
      <c r="AEU3" s="22"/>
      <c r="AEV3" s="22"/>
      <c r="AEW3" s="22"/>
      <c r="AEX3" s="22"/>
      <c r="AEY3" s="22"/>
      <c r="AEZ3" s="22"/>
      <c r="AFA3" s="22"/>
      <c r="AFB3" s="22"/>
      <c r="AFC3" s="22"/>
      <c r="AFD3" s="22"/>
      <c r="AFE3" s="22"/>
      <c r="AFF3" s="22"/>
      <c r="AFG3" s="22"/>
      <c r="AFH3" s="22"/>
      <c r="AFI3" s="22"/>
      <c r="AFJ3" s="22"/>
      <c r="AFK3" s="22"/>
      <c r="AFL3" s="22"/>
      <c r="AFM3" s="22"/>
      <c r="AFN3" s="22"/>
      <c r="AFO3" s="22"/>
      <c r="AFP3" s="22"/>
      <c r="AFQ3" s="22"/>
      <c r="AFR3" s="22"/>
      <c r="AFS3" s="22"/>
      <c r="AFT3" s="22"/>
      <c r="AFU3" s="22"/>
      <c r="AFV3" s="22"/>
      <c r="AFW3" s="22"/>
      <c r="AFX3" s="22"/>
      <c r="AFY3" s="22"/>
      <c r="AFZ3" s="22"/>
      <c r="AGA3" s="22"/>
      <c r="AGB3" s="22"/>
      <c r="AGC3" s="22"/>
      <c r="AGD3" s="22"/>
      <c r="AGE3" s="22"/>
      <c r="AGF3" s="22"/>
      <c r="AGG3" s="22"/>
      <c r="AGH3" s="22"/>
      <c r="AGI3" s="22"/>
      <c r="AGJ3" s="22"/>
      <c r="AGK3" s="22"/>
      <c r="AGL3" s="22"/>
      <c r="AGM3" s="22"/>
      <c r="AGN3" s="22"/>
      <c r="AGO3" s="22"/>
      <c r="AGP3" s="22"/>
      <c r="AGQ3" s="22"/>
      <c r="AGR3" s="22"/>
      <c r="AGS3" s="22"/>
      <c r="AGT3" s="22"/>
      <c r="AGU3" s="22"/>
      <c r="AGV3" s="22"/>
      <c r="AGW3" s="22"/>
      <c r="AGX3" s="22"/>
      <c r="AGY3" s="22"/>
      <c r="AGZ3" s="22"/>
      <c r="AHA3" s="22"/>
      <c r="AHB3" s="22"/>
      <c r="AHC3" s="22"/>
      <c r="AHD3" s="22"/>
      <c r="AHE3" s="22"/>
      <c r="AHF3" s="22"/>
      <c r="AHG3" s="22"/>
      <c r="AHH3" s="22"/>
      <c r="AHI3" s="22"/>
      <c r="AHJ3" s="22"/>
      <c r="AHK3" s="22"/>
      <c r="AHL3" s="22"/>
      <c r="AHM3" s="22"/>
      <c r="AHN3" s="22"/>
      <c r="AHO3" s="22"/>
      <c r="AHP3" s="22"/>
      <c r="AHQ3" s="22"/>
      <c r="AHR3" s="22"/>
      <c r="AHS3" s="22"/>
      <c r="AHT3" s="22"/>
      <c r="AHU3" s="22"/>
      <c r="AHV3" s="22"/>
      <c r="AHW3" s="22"/>
      <c r="AHX3" s="22"/>
      <c r="AHY3" s="22"/>
      <c r="AHZ3" s="22"/>
      <c r="AIA3" s="22"/>
      <c r="AIB3" s="22"/>
      <c r="AIC3" s="22"/>
      <c r="AID3" s="22"/>
      <c r="AIE3" s="22"/>
      <c r="AIF3" s="22"/>
      <c r="AIG3" s="22"/>
      <c r="AIH3" s="22"/>
      <c r="AII3" s="22"/>
      <c r="AIJ3" s="22"/>
      <c r="AIK3" s="22"/>
      <c r="AIL3" s="22"/>
      <c r="AIM3" s="22"/>
      <c r="AIN3" s="22"/>
      <c r="AIO3" s="22"/>
      <c r="AIP3" s="22"/>
      <c r="AIQ3" s="22"/>
      <c r="AIR3" s="22"/>
      <c r="AIS3" s="22"/>
      <c r="AIT3" s="22"/>
      <c r="AIU3" s="22"/>
      <c r="AIV3" s="22"/>
      <c r="AIW3" s="22"/>
      <c r="AIX3" s="22"/>
      <c r="AIY3" s="22"/>
      <c r="AIZ3" s="22"/>
      <c r="AJA3" s="22"/>
      <c r="AJB3" s="22"/>
      <c r="AJC3" s="22"/>
      <c r="AJD3" s="22"/>
      <c r="AJE3" s="22"/>
      <c r="AJF3" s="22"/>
      <c r="AJG3" s="22"/>
      <c r="AJH3" s="22"/>
      <c r="AJI3" s="22"/>
      <c r="AJJ3" s="22"/>
      <c r="AJK3" s="22"/>
      <c r="AJL3" s="22"/>
      <c r="AJM3" s="22"/>
      <c r="AJN3" s="22"/>
      <c r="AJO3" s="22"/>
      <c r="AJP3" s="22"/>
      <c r="AJQ3" s="22"/>
      <c r="AJR3" s="22"/>
      <c r="AJS3" s="22"/>
      <c r="AJT3" s="22"/>
      <c r="AJU3" s="22"/>
      <c r="AJV3" s="22"/>
      <c r="AJW3" s="22"/>
      <c r="AJX3" s="22"/>
      <c r="AJY3" s="22"/>
      <c r="AJZ3" s="22"/>
      <c r="AKA3" s="22"/>
      <c r="AKB3" s="22"/>
      <c r="AKC3" s="22"/>
      <c r="AKD3" s="22"/>
      <c r="AKE3" s="22"/>
      <c r="AKF3" s="22"/>
      <c r="AKG3" s="22"/>
      <c r="AKH3" s="22"/>
      <c r="AKI3" s="22"/>
      <c r="AKJ3" s="22"/>
      <c r="AKK3" s="22"/>
      <c r="AKL3" s="22"/>
      <c r="AKM3" s="22"/>
      <c r="AKN3" s="22"/>
      <c r="AKO3" s="22"/>
      <c r="AKP3" s="22"/>
      <c r="AKQ3" s="22"/>
      <c r="AKR3" s="22"/>
      <c r="AKS3" s="22"/>
      <c r="AKT3" s="22"/>
      <c r="AKU3" s="22"/>
      <c r="AKV3" s="22"/>
      <c r="AKW3" s="22"/>
      <c r="AKX3" s="22"/>
      <c r="AKY3" s="22"/>
      <c r="AKZ3" s="22"/>
      <c r="ALA3" s="22"/>
      <c r="ALB3" s="22"/>
      <c r="ALC3" s="22"/>
      <c r="ALD3" s="22"/>
      <c r="ALE3" s="22"/>
      <c r="ALF3" s="22"/>
      <c r="ALG3" s="22"/>
      <c r="ALH3" s="22"/>
      <c r="ALI3" s="22"/>
      <c r="ALJ3" s="22"/>
      <c r="ALK3" s="22"/>
      <c r="ALL3" s="22"/>
      <c r="ALM3" s="22"/>
      <c r="ALN3" s="22"/>
      <c r="ALO3" s="22"/>
      <c r="ALP3" s="22"/>
      <c r="ALQ3" s="22"/>
      <c r="ALR3" s="22"/>
      <c r="ALS3" s="22"/>
      <c r="ALT3" s="22"/>
      <c r="ALU3" s="22"/>
      <c r="ALV3" s="22"/>
      <c r="ALW3" s="22"/>
      <c r="ALX3" s="22"/>
      <c r="ALY3" s="22"/>
      <c r="ALZ3" s="22"/>
      <c r="AMA3" s="22"/>
      <c r="AMB3" s="22"/>
      <c r="AMC3" s="22"/>
      <c r="AMD3" s="22"/>
      <c r="AME3" s="22"/>
      <c r="AMF3" s="22"/>
      <c r="AMG3" s="22"/>
      <c r="AMH3" s="22"/>
      <c r="AMI3" s="22"/>
      <c r="AMJ3" s="22"/>
      <c r="AMK3" s="22"/>
      <c r="AML3" s="22"/>
      <c r="AMM3" s="22"/>
      <c r="AMN3" s="22"/>
      <c r="AMO3" s="22"/>
      <c r="AMP3" s="22"/>
      <c r="AMQ3" s="22"/>
      <c r="AMR3" s="22"/>
      <c r="AMS3" s="22"/>
      <c r="AMT3" s="22"/>
      <c r="AMU3" s="22"/>
      <c r="AMV3" s="22"/>
      <c r="AMW3" s="22"/>
      <c r="AMX3" s="22"/>
      <c r="AMY3" s="22"/>
      <c r="AMZ3" s="22"/>
      <c r="ANA3" s="22"/>
      <c r="ANB3" s="22"/>
      <c r="ANC3" s="22"/>
      <c r="AND3" s="22"/>
      <c r="ANE3" s="22"/>
      <c r="ANF3" s="22"/>
      <c r="ANG3" s="22"/>
      <c r="ANH3" s="22"/>
      <c r="ANI3" s="22"/>
      <c r="ANJ3" s="22"/>
      <c r="ANK3" s="22"/>
      <c r="ANL3" s="22"/>
      <c r="ANM3" s="22"/>
      <c r="ANN3" s="22"/>
      <c r="ANO3" s="22"/>
      <c r="ANP3" s="22"/>
      <c r="ANQ3" s="22"/>
      <c r="ANR3" s="22"/>
      <c r="ANS3" s="22"/>
      <c r="ANT3" s="22"/>
      <c r="ANU3" s="22"/>
      <c r="ANV3" s="22"/>
      <c r="ANW3" s="22"/>
      <c r="ANX3" s="22"/>
      <c r="ANY3" s="22"/>
      <c r="ANZ3" s="22"/>
      <c r="AOA3" s="22"/>
      <c r="AOB3" s="22"/>
      <c r="AOC3" s="22"/>
      <c r="AOD3" s="22"/>
      <c r="AOE3" s="22"/>
      <c r="AOF3" s="22"/>
      <c r="AOG3" s="22"/>
      <c r="AOH3" s="22"/>
      <c r="AOI3" s="22"/>
      <c r="AOJ3" s="22"/>
      <c r="AOK3" s="22"/>
      <c r="AOL3" s="22"/>
      <c r="AOM3" s="22"/>
      <c r="AON3" s="22"/>
      <c r="AOO3" s="22"/>
      <c r="AOP3" s="22"/>
      <c r="AOQ3" s="22"/>
      <c r="AOR3" s="22"/>
      <c r="AOS3" s="22"/>
      <c r="AOT3" s="22"/>
      <c r="AOU3" s="22"/>
      <c r="AOV3" s="22"/>
      <c r="AOW3" s="22"/>
      <c r="AOX3" s="22"/>
      <c r="AOY3" s="22"/>
      <c r="AOZ3" s="22"/>
      <c r="APA3" s="22"/>
      <c r="APB3" s="22"/>
      <c r="APC3" s="22"/>
      <c r="APD3" s="22"/>
      <c r="APE3" s="22"/>
      <c r="APF3" s="22"/>
      <c r="APG3" s="22"/>
      <c r="APH3" s="22"/>
      <c r="API3" s="22"/>
      <c r="APJ3" s="22"/>
      <c r="APK3" s="22"/>
      <c r="APL3" s="22"/>
      <c r="APM3" s="22"/>
      <c r="APN3" s="22"/>
      <c r="APO3" s="22"/>
      <c r="APP3" s="22"/>
      <c r="APQ3" s="22"/>
      <c r="APR3" s="22"/>
      <c r="APS3" s="22"/>
      <c r="APT3" s="22"/>
      <c r="APU3" s="22"/>
      <c r="APV3" s="22"/>
      <c r="APW3" s="22"/>
      <c r="APX3" s="22"/>
      <c r="APY3" s="22"/>
      <c r="APZ3" s="22"/>
      <c r="AQA3" s="22"/>
      <c r="AQB3" s="22"/>
      <c r="AQC3" s="22"/>
      <c r="AQD3" s="22"/>
      <c r="AQE3" s="22"/>
      <c r="AQF3" s="22"/>
      <c r="AQG3" s="22"/>
      <c r="AQH3" s="22"/>
      <c r="AQI3" s="22"/>
      <c r="AQJ3" s="22"/>
      <c r="AQK3" s="22"/>
      <c r="AQL3" s="22"/>
      <c r="AQM3" s="22"/>
      <c r="AQN3" s="22"/>
      <c r="AQO3" s="22"/>
      <c r="AQP3" s="22"/>
      <c r="AQQ3" s="22"/>
      <c r="AQR3" s="22"/>
      <c r="AQS3" s="22"/>
      <c r="AQT3" s="22"/>
      <c r="AQU3" s="22"/>
      <c r="AQV3" s="22"/>
      <c r="AQW3" s="22"/>
      <c r="AQX3" s="22"/>
      <c r="AQY3" s="22"/>
      <c r="AQZ3" s="22"/>
      <c r="ARA3" s="22"/>
      <c r="ARB3" s="22"/>
      <c r="ARC3" s="22"/>
      <c r="ARD3" s="22"/>
      <c r="ARE3" s="22"/>
      <c r="ARF3" s="22"/>
      <c r="ARG3" s="22"/>
      <c r="ARH3" s="22"/>
      <c r="ARI3" s="22"/>
      <c r="ARJ3" s="22"/>
      <c r="ARK3" s="22"/>
      <c r="ARL3" s="22"/>
      <c r="ARM3" s="22"/>
      <c r="ARN3" s="22"/>
      <c r="ARO3" s="22"/>
      <c r="ARP3" s="22"/>
      <c r="ARQ3" s="22"/>
      <c r="ARR3" s="22"/>
      <c r="ARS3" s="22"/>
      <c r="ART3" s="22"/>
      <c r="ARU3" s="22"/>
      <c r="ARV3" s="22"/>
      <c r="ARW3" s="22"/>
      <c r="ARX3" s="22"/>
      <c r="ARY3" s="22"/>
      <c r="ARZ3" s="22"/>
      <c r="ASA3" s="22"/>
      <c r="ASB3" s="22"/>
      <c r="ASC3" s="22"/>
      <c r="ASD3" s="22"/>
      <c r="ASE3" s="22"/>
      <c r="ASF3" s="22"/>
      <c r="ASG3" s="22"/>
      <c r="ASH3" s="22"/>
      <c r="ASI3" s="22"/>
      <c r="ASJ3" s="22"/>
      <c r="ASK3" s="22"/>
      <c r="ASL3" s="22"/>
      <c r="ASM3" s="22"/>
      <c r="ASN3" s="22"/>
      <c r="ASO3" s="22"/>
      <c r="ASP3" s="22"/>
      <c r="ASQ3" s="22"/>
      <c r="ASR3" s="22"/>
      <c r="ASS3" s="22"/>
      <c r="AST3" s="22"/>
      <c r="ASU3" s="22"/>
      <c r="ASV3" s="22"/>
      <c r="ASW3" s="22"/>
      <c r="ASX3" s="22"/>
      <c r="ASY3" s="22"/>
      <c r="ASZ3" s="22"/>
      <c r="ATA3" s="22"/>
      <c r="ATB3" s="22"/>
      <c r="ATC3" s="22"/>
      <c r="ATD3" s="22"/>
      <c r="ATE3" s="22"/>
      <c r="ATF3" s="22"/>
      <c r="ATG3" s="22"/>
      <c r="ATH3" s="22"/>
      <c r="ATI3" s="22"/>
      <c r="ATJ3" s="22"/>
      <c r="ATK3" s="22"/>
      <c r="ATL3" s="22"/>
      <c r="ATM3" s="22"/>
      <c r="ATN3" s="22"/>
      <c r="ATO3" s="22"/>
      <c r="ATP3" s="22"/>
      <c r="ATQ3" s="22"/>
      <c r="ATR3" s="22"/>
      <c r="ATS3" s="22"/>
      <c r="ATT3" s="22"/>
      <c r="ATU3" s="22"/>
      <c r="ATV3" s="22"/>
      <c r="ATW3" s="22"/>
      <c r="ATX3" s="22"/>
      <c r="ATY3" s="22"/>
      <c r="ATZ3" s="22"/>
      <c r="AUA3" s="22"/>
      <c r="AUB3" s="22"/>
      <c r="AUC3" s="22"/>
      <c r="AUD3" s="22"/>
      <c r="AUE3" s="22"/>
      <c r="AUF3" s="22"/>
      <c r="AUG3" s="22"/>
      <c r="AUH3" s="22"/>
      <c r="AUI3" s="22"/>
      <c r="AUJ3" s="22"/>
      <c r="AUK3" s="22"/>
      <c r="AUL3" s="22"/>
      <c r="AUM3" s="22"/>
      <c r="AUN3" s="22"/>
      <c r="AUO3" s="22"/>
      <c r="AUP3" s="22"/>
      <c r="AUQ3" s="22"/>
      <c r="AUR3" s="22"/>
      <c r="AUS3" s="22"/>
      <c r="AUT3" s="22"/>
      <c r="AUU3" s="22"/>
      <c r="AUV3" s="22"/>
      <c r="AUW3" s="22"/>
      <c r="AUX3" s="22"/>
      <c r="AUY3" s="22"/>
      <c r="AUZ3" s="22"/>
      <c r="AVA3" s="22"/>
      <c r="AVB3" s="22"/>
      <c r="AVC3" s="22"/>
      <c r="AVD3" s="22"/>
      <c r="AVE3" s="22"/>
      <c r="AVF3" s="22"/>
      <c r="AVG3" s="22"/>
      <c r="AVH3" s="22"/>
      <c r="AVI3" s="22"/>
      <c r="AVJ3" s="22"/>
      <c r="AVK3" s="22"/>
      <c r="AVL3" s="22"/>
      <c r="AVM3" s="22"/>
      <c r="AVN3" s="22"/>
      <c r="AVO3" s="22"/>
      <c r="AVP3" s="22"/>
      <c r="AVQ3" s="22"/>
      <c r="AVR3" s="22"/>
      <c r="AVS3" s="22"/>
      <c r="AVT3" s="22"/>
      <c r="AVU3" s="22"/>
      <c r="AVV3" s="22"/>
      <c r="AVW3" s="22"/>
      <c r="AVX3" s="22"/>
      <c r="AVY3" s="22"/>
      <c r="AVZ3" s="22"/>
      <c r="AWA3" s="22"/>
      <c r="AWB3" s="22"/>
      <c r="AWC3" s="22"/>
      <c r="AWD3" s="22"/>
      <c r="AWE3" s="22"/>
      <c r="AWF3" s="22"/>
      <c r="AWG3" s="22"/>
      <c r="AWH3" s="22"/>
      <c r="AWI3" s="22"/>
      <c r="AWJ3" s="22"/>
      <c r="AWK3" s="22"/>
      <c r="AWL3" s="22"/>
      <c r="AWM3" s="22"/>
      <c r="AWN3" s="22"/>
      <c r="AWO3" s="22"/>
      <c r="AWP3" s="22"/>
      <c r="AWQ3" s="22"/>
      <c r="AWR3" s="22"/>
      <c r="AWS3" s="22"/>
      <c r="AWT3" s="22"/>
      <c r="AWU3" s="22"/>
      <c r="AWV3" s="22"/>
      <c r="AWW3" s="22"/>
      <c r="AWX3" s="22"/>
      <c r="AWY3" s="22"/>
      <c r="AWZ3" s="22"/>
      <c r="AXA3" s="22"/>
      <c r="AXB3" s="22"/>
      <c r="AXC3" s="22"/>
      <c r="AXD3" s="22"/>
      <c r="AXE3" s="22"/>
      <c r="AXF3" s="22"/>
      <c r="AXG3" s="22"/>
      <c r="AXH3" s="22"/>
      <c r="AXI3" s="22"/>
      <c r="AXJ3" s="22"/>
      <c r="AXK3" s="22"/>
      <c r="AXL3" s="22"/>
      <c r="AXM3" s="22"/>
      <c r="AXN3" s="22"/>
      <c r="AXO3" s="22"/>
      <c r="AXP3" s="22"/>
      <c r="AXQ3" s="22"/>
      <c r="AXR3" s="22"/>
      <c r="AXS3" s="22"/>
      <c r="AXT3" s="22"/>
      <c r="AXU3" s="22"/>
      <c r="AXV3" s="22"/>
      <c r="AXW3" s="22"/>
      <c r="AXX3" s="22"/>
      <c r="AXY3" s="22"/>
      <c r="AXZ3" s="22"/>
      <c r="AYA3" s="22"/>
      <c r="AYB3" s="22"/>
      <c r="AYC3" s="22"/>
      <c r="AYD3" s="22"/>
      <c r="AYE3" s="22"/>
      <c r="AYF3" s="22"/>
      <c r="AYG3" s="22"/>
      <c r="AYH3" s="22"/>
      <c r="AYI3" s="22"/>
      <c r="AYJ3" s="22"/>
      <c r="AYK3" s="22"/>
      <c r="AYL3" s="22"/>
      <c r="AYM3" s="22"/>
      <c r="AYN3" s="22"/>
      <c r="AYO3" s="22"/>
      <c r="AYP3" s="22"/>
      <c r="AYQ3" s="22"/>
      <c r="AYR3" s="22"/>
      <c r="AYS3" s="22"/>
      <c r="AYT3" s="22"/>
      <c r="AYU3" s="22"/>
      <c r="AYV3" s="22"/>
      <c r="AYW3" s="22"/>
      <c r="AYX3" s="22"/>
      <c r="AYY3" s="22"/>
      <c r="AYZ3" s="22"/>
      <c r="AZA3" s="22"/>
      <c r="AZB3" s="22"/>
      <c r="AZC3" s="22"/>
      <c r="AZD3" s="22"/>
      <c r="AZE3" s="22"/>
      <c r="AZF3" s="22"/>
      <c r="AZG3" s="22"/>
      <c r="AZH3" s="22"/>
      <c r="AZI3" s="22"/>
      <c r="AZJ3" s="22"/>
      <c r="AZK3" s="22"/>
      <c r="AZL3" s="22"/>
      <c r="AZM3" s="22"/>
      <c r="AZN3" s="22"/>
      <c r="AZO3" s="22"/>
      <c r="AZP3" s="22"/>
      <c r="AZQ3" s="22"/>
      <c r="AZR3" s="22"/>
      <c r="AZS3" s="22"/>
      <c r="AZT3" s="22"/>
      <c r="AZU3" s="22"/>
      <c r="AZV3" s="22"/>
      <c r="AZW3" s="22"/>
      <c r="AZX3" s="22"/>
      <c r="AZY3" s="22"/>
      <c r="AZZ3" s="22"/>
      <c r="BAA3" s="22"/>
      <c r="BAB3" s="22"/>
      <c r="BAC3" s="22"/>
      <c r="BAD3" s="22"/>
      <c r="BAE3" s="22"/>
      <c r="BAF3" s="22"/>
      <c r="BAG3" s="22"/>
      <c r="BAH3" s="22"/>
      <c r="BAI3" s="22"/>
      <c r="BAJ3" s="22"/>
      <c r="BAK3" s="22"/>
      <c r="BAL3" s="22"/>
      <c r="BAM3" s="22"/>
      <c r="BAN3" s="22"/>
      <c r="BAO3" s="22"/>
      <c r="BAP3" s="22"/>
      <c r="BAQ3" s="22"/>
      <c r="BAR3" s="22"/>
      <c r="BAS3" s="22"/>
      <c r="BAT3" s="22"/>
      <c r="BAU3" s="22"/>
      <c r="BAV3" s="22"/>
      <c r="BAW3" s="22"/>
      <c r="BAX3" s="22"/>
      <c r="BAY3" s="22"/>
      <c r="BAZ3" s="22"/>
      <c r="BBA3" s="22"/>
      <c r="BBB3" s="22"/>
      <c r="BBC3" s="22"/>
      <c r="BBD3" s="22"/>
      <c r="BBE3" s="22"/>
      <c r="BBF3" s="22"/>
      <c r="BBG3" s="22"/>
      <c r="BBH3" s="22"/>
      <c r="BBI3" s="22"/>
      <c r="BBJ3" s="22"/>
      <c r="BBK3" s="22"/>
      <c r="BBL3" s="22"/>
      <c r="BBM3" s="22"/>
      <c r="BBN3" s="22"/>
      <c r="BBO3" s="22"/>
      <c r="BBP3" s="22"/>
      <c r="BBQ3" s="22"/>
      <c r="BBR3" s="22"/>
      <c r="BBS3" s="22"/>
      <c r="BBT3" s="22"/>
      <c r="BBU3" s="22"/>
      <c r="BBV3" s="22"/>
      <c r="BBW3" s="22"/>
      <c r="BBX3" s="22"/>
      <c r="BBY3" s="22"/>
      <c r="BBZ3" s="22"/>
      <c r="BCA3" s="22"/>
      <c r="BCB3" s="22"/>
      <c r="BCC3" s="22"/>
      <c r="BCD3" s="22"/>
      <c r="BCE3" s="22"/>
      <c r="BCF3" s="22"/>
      <c r="BCG3" s="22"/>
      <c r="BCH3" s="22"/>
      <c r="BCI3" s="22"/>
      <c r="BCJ3" s="22"/>
      <c r="BCK3" s="22"/>
      <c r="BCL3" s="22"/>
      <c r="BCM3" s="22"/>
      <c r="BCN3" s="22"/>
      <c r="BCO3" s="22"/>
      <c r="BCP3" s="22"/>
      <c r="BCQ3" s="22"/>
      <c r="BCR3" s="22"/>
      <c r="BCS3" s="22"/>
      <c r="BCT3" s="22"/>
      <c r="BCU3" s="22"/>
      <c r="BCV3" s="22"/>
      <c r="BCW3" s="22"/>
      <c r="BCX3" s="22"/>
      <c r="BCY3" s="22"/>
      <c r="BCZ3" s="22"/>
      <c r="BDA3" s="22"/>
      <c r="BDB3" s="22"/>
      <c r="BDC3" s="22"/>
      <c r="BDD3" s="22"/>
      <c r="BDE3" s="22"/>
      <c r="BDF3" s="22"/>
      <c r="BDG3" s="22"/>
      <c r="BDH3" s="22"/>
      <c r="BDI3" s="22"/>
      <c r="BDJ3" s="22"/>
      <c r="BDK3" s="22"/>
      <c r="BDL3" s="22"/>
      <c r="BDM3" s="22"/>
      <c r="BDN3" s="22"/>
      <c r="BDO3" s="22"/>
      <c r="BDP3" s="22"/>
      <c r="BDQ3" s="22"/>
      <c r="BDR3" s="22"/>
      <c r="BDS3" s="22"/>
      <c r="BDT3" s="22"/>
      <c r="BDU3" s="22"/>
      <c r="BDV3" s="22"/>
      <c r="BDW3" s="22"/>
      <c r="BDX3" s="22"/>
      <c r="BDY3" s="22"/>
      <c r="BDZ3" s="22"/>
      <c r="BEA3" s="22"/>
      <c r="BEB3" s="22"/>
      <c r="BEC3" s="22"/>
      <c r="BED3" s="22"/>
      <c r="BEE3" s="22"/>
      <c r="BEF3" s="22"/>
      <c r="BEG3" s="22"/>
      <c r="BEH3" s="22"/>
      <c r="BEI3" s="22"/>
      <c r="BEJ3" s="22"/>
      <c r="BEK3" s="22"/>
      <c r="BEL3" s="22"/>
      <c r="BEM3" s="22"/>
      <c r="BEN3" s="22"/>
      <c r="BEO3" s="22"/>
      <c r="BEP3" s="22"/>
      <c r="BEQ3" s="22"/>
      <c r="BER3" s="22"/>
      <c r="BES3" s="22"/>
      <c r="BET3" s="22"/>
      <c r="BEU3" s="22"/>
      <c r="BEV3" s="22"/>
      <c r="BEW3" s="22"/>
      <c r="BEX3" s="22"/>
      <c r="BEY3" s="22"/>
      <c r="BEZ3" s="22"/>
      <c r="BFA3" s="22"/>
      <c r="BFB3" s="22"/>
      <c r="BFC3" s="22"/>
      <c r="BFD3" s="22"/>
      <c r="BFE3" s="22"/>
      <c r="BFF3" s="22"/>
      <c r="BFG3" s="22"/>
      <c r="BFH3" s="22"/>
      <c r="BFI3" s="22"/>
      <c r="BFJ3" s="22"/>
      <c r="BFK3" s="22"/>
      <c r="BFL3" s="22"/>
      <c r="BFM3" s="22"/>
      <c r="BFN3" s="22"/>
      <c r="BFO3" s="22"/>
      <c r="BFP3" s="22"/>
      <c r="BFQ3" s="22"/>
      <c r="BFR3" s="22"/>
      <c r="BFS3" s="22"/>
      <c r="BFT3" s="22"/>
      <c r="BFU3" s="22"/>
      <c r="BFV3" s="22"/>
      <c r="BFW3" s="22"/>
      <c r="BFX3" s="22"/>
      <c r="BFY3" s="22"/>
      <c r="BFZ3" s="22"/>
      <c r="BGA3" s="22"/>
      <c r="BGB3" s="22"/>
      <c r="BGC3" s="22"/>
      <c r="BGD3" s="22"/>
      <c r="BGE3" s="22"/>
      <c r="BGF3" s="22"/>
      <c r="BGG3" s="22"/>
      <c r="BGH3" s="22"/>
      <c r="BGI3" s="22"/>
      <c r="BGJ3" s="22"/>
      <c r="BGK3" s="22"/>
      <c r="BGL3" s="22"/>
      <c r="BGM3" s="22"/>
      <c r="BGN3" s="22"/>
      <c r="BGO3" s="22"/>
      <c r="BGP3" s="22"/>
      <c r="BGQ3" s="22"/>
      <c r="BGR3" s="22"/>
      <c r="BGS3" s="22"/>
      <c r="BGT3" s="22"/>
      <c r="BGU3" s="22"/>
      <c r="BGV3" s="22"/>
      <c r="BGW3" s="22"/>
      <c r="BGX3" s="22"/>
      <c r="BGY3" s="22"/>
      <c r="BGZ3" s="22"/>
      <c r="BHA3" s="22"/>
      <c r="BHB3" s="22"/>
      <c r="BHC3" s="22"/>
      <c r="BHD3" s="22"/>
      <c r="BHE3" s="22"/>
      <c r="BHF3" s="22"/>
      <c r="BHG3" s="22"/>
      <c r="BHH3" s="22"/>
      <c r="BHI3" s="22"/>
      <c r="BHJ3" s="22"/>
      <c r="BHK3" s="22"/>
      <c r="BHL3" s="22"/>
      <c r="BHM3" s="22"/>
      <c r="BHN3" s="22"/>
      <c r="BHO3" s="22"/>
      <c r="BHP3" s="22"/>
      <c r="BHQ3" s="22"/>
      <c r="BHR3" s="22"/>
      <c r="BHS3" s="22"/>
      <c r="BHT3" s="22"/>
      <c r="BHU3" s="22"/>
      <c r="BHV3" s="22"/>
      <c r="BHW3" s="22"/>
      <c r="BHX3" s="22"/>
      <c r="BHY3" s="22"/>
      <c r="BHZ3" s="22"/>
      <c r="BIA3" s="22"/>
      <c r="BIB3" s="22"/>
      <c r="BIC3" s="22"/>
      <c r="BID3" s="22"/>
      <c r="BIE3" s="22"/>
      <c r="BIF3" s="22"/>
      <c r="BIG3" s="22"/>
      <c r="BIH3" s="22"/>
      <c r="BII3" s="22"/>
      <c r="BIJ3" s="22"/>
      <c r="BIK3" s="22"/>
      <c r="BIL3" s="22"/>
      <c r="BIM3" s="22"/>
      <c r="BIN3" s="22"/>
      <c r="BIO3" s="22"/>
      <c r="BIP3" s="22"/>
      <c r="BIQ3" s="22"/>
      <c r="BIR3" s="22"/>
      <c r="BIS3" s="22"/>
      <c r="BIT3" s="22"/>
      <c r="BIU3" s="22"/>
      <c r="BIV3" s="22"/>
      <c r="BIW3" s="22"/>
      <c r="BIX3" s="22"/>
      <c r="BIY3" s="22"/>
      <c r="BIZ3" s="22"/>
      <c r="BJA3" s="22"/>
      <c r="BJB3" s="22"/>
      <c r="BJC3" s="22"/>
      <c r="BJD3" s="22"/>
      <c r="BJE3" s="22"/>
      <c r="BJF3" s="22"/>
      <c r="BJG3" s="22"/>
      <c r="BJH3" s="22"/>
      <c r="BJI3" s="22"/>
      <c r="BJJ3" s="22"/>
      <c r="BJK3" s="22"/>
      <c r="BJL3" s="22"/>
      <c r="BJM3" s="22"/>
      <c r="BJN3" s="22"/>
      <c r="BJO3" s="22"/>
      <c r="BJP3" s="22"/>
      <c r="BJQ3" s="22"/>
      <c r="BJR3" s="22"/>
      <c r="BJS3" s="22"/>
      <c r="BJT3" s="22"/>
      <c r="BJU3" s="22"/>
      <c r="BJV3" s="22"/>
      <c r="BJW3" s="22"/>
      <c r="BJX3" s="22"/>
      <c r="BJY3" s="22"/>
      <c r="BJZ3" s="22"/>
      <c r="BKA3" s="22"/>
      <c r="BKB3" s="22"/>
      <c r="BKC3" s="22"/>
      <c r="BKD3" s="22"/>
      <c r="BKE3" s="22"/>
      <c r="BKF3" s="22"/>
      <c r="BKG3" s="22"/>
      <c r="BKH3" s="22"/>
      <c r="BKI3" s="22"/>
      <c r="BKJ3" s="22"/>
      <c r="BKK3" s="22"/>
      <c r="BKL3" s="22"/>
      <c r="BKM3" s="22"/>
      <c r="BKN3" s="22"/>
      <c r="BKO3" s="22"/>
      <c r="BKP3" s="22"/>
      <c r="BKQ3" s="22"/>
      <c r="BKR3" s="22"/>
      <c r="BKS3" s="22"/>
      <c r="BKT3" s="22"/>
      <c r="BKU3" s="22"/>
      <c r="BKV3" s="22"/>
      <c r="BKW3" s="22"/>
      <c r="BKX3" s="22"/>
      <c r="BKY3" s="22"/>
      <c r="BKZ3" s="22"/>
      <c r="BLA3" s="22"/>
      <c r="BLB3" s="22"/>
      <c r="BLC3" s="22"/>
      <c r="BLD3" s="22"/>
      <c r="BLE3" s="22"/>
      <c r="BLF3" s="22"/>
      <c r="BLG3" s="22"/>
      <c r="BLH3" s="22"/>
      <c r="BLI3" s="22"/>
      <c r="BLJ3" s="22"/>
      <c r="BLK3" s="22"/>
      <c r="BLL3" s="22"/>
      <c r="BLM3" s="22"/>
      <c r="BLN3" s="22"/>
      <c r="BLO3" s="22"/>
      <c r="BLP3" s="22"/>
      <c r="BLQ3" s="22"/>
      <c r="BLR3" s="22"/>
      <c r="BLS3" s="22"/>
      <c r="BLT3" s="22"/>
      <c r="BLU3" s="22"/>
      <c r="BLV3" s="22"/>
      <c r="BLW3" s="22"/>
      <c r="BLX3" s="22"/>
      <c r="BLY3" s="22"/>
      <c r="BLZ3" s="22"/>
      <c r="BMA3" s="22"/>
      <c r="BMB3" s="22"/>
      <c r="BMC3" s="22"/>
      <c r="BMD3" s="22"/>
      <c r="BME3" s="22"/>
      <c r="BMF3" s="22"/>
      <c r="BMG3" s="22"/>
      <c r="BMH3" s="22"/>
      <c r="BMI3" s="22"/>
      <c r="BMJ3" s="22"/>
      <c r="BMK3" s="22"/>
      <c r="BML3" s="22"/>
      <c r="BMM3" s="22"/>
      <c r="BMN3" s="22"/>
      <c r="BMO3" s="22"/>
      <c r="BMP3" s="22"/>
      <c r="BMQ3" s="22"/>
      <c r="BMR3" s="22"/>
      <c r="BMS3" s="22"/>
      <c r="BMT3" s="22"/>
      <c r="BMU3" s="22"/>
      <c r="BMV3" s="22"/>
      <c r="BMW3" s="22"/>
      <c r="BMX3" s="22"/>
      <c r="BMY3" s="22"/>
      <c r="BMZ3" s="22"/>
      <c r="BNA3" s="22"/>
      <c r="BNB3" s="22"/>
      <c r="BNC3" s="22"/>
      <c r="BND3" s="22"/>
      <c r="BNE3" s="22"/>
      <c r="BNF3" s="22"/>
      <c r="BNG3" s="22"/>
      <c r="BNH3" s="22"/>
      <c r="BNI3" s="22"/>
      <c r="BNJ3" s="22"/>
      <c r="BNK3" s="22"/>
      <c r="BNL3" s="22"/>
      <c r="BNM3" s="22"/>
      <c r="BNN3" s="22"/>
      <c r="BNO3" s="22"/>
      <c r="BNP3" s="22"/>
      <c r="BNQ3" s="22"/>
      <c r="BNR3" s="22"/>
      <c r="BNS3" s="22"/>
      <c r="BNT3" s="22"/>
      <c r="BNU3" s="22"/>
      <c r="BNV3" s="22"/>
      <c r="BNW3" s="22"/>
      <c r="BNX3" s="22"/>
      <c r="BNY3" s="22"/>
      <c r="BNZ3" s="22"/>
      <c r="BOA3" s="22"/>
      <c r="BOB3" s="22"/>
      <c r="BOC3" s="22"/>
      <c r="BOD3" s="22"/>
      <c r="BOE3" s="22"/>
      <c r="BOF3" s="22"/>
      <c r="BOG3" s="22"/>
      <c r="BOH3" s="22"/>
      <c r="BOI3" s="22"/>
      <c r="BOJ3" s="22"/>
      <c r="BOK3" s="22"/>
      <c r="BOL3" s="22"/>
      <c r="BOM3" s="22"/>
      <c r="BON3" s="22"/>
      <c r="BOO3" s="22"/>
      <c r="BOP3" s="22"/>
      <c r="BOQ3" s="22"/>
      <c r="BOR3" s="22"/>
      <c r="BOS3" s="22"/>
      <c r="BOT3" s="22"/>
      <c r="BOU3" s="22"/>
      <c r="BOV3" s="22"/>
      <c r="BOW3" s="22"/>
      <c r="BOX3" s="22"/>
      <c r="BOY3" s="22"/>
      <c r="BOZ3" s="22"/>
      <c r="BPA3" s="22"/>
      <c r="BPB3" s="22"/>
      <c r="BPC3" s="22"/>
      <c r="BPD3" s="22"/>
      <c r="BPE3" s="22"/>
      <c r="BPF3" s="22"/>
      <c r="BPG3" s="22"/>
      <c r="BPH3" s="22"/>
      <c r="BPI3" s="22"/>
      <c r="BPJ3" s="22"/>
      <c r="BPK3" s="22"/>
      <c r="BPL3" s="22"/>
      <c r="BPM3" s="22"/>
      <c r="BPN3" s="22"/>
      <c r="BPO3" s="22"/>
      <c r="BPP3" s="22"/>
      <c r="BPQ3" s="22"/>
      <c r="BPR3" s="22"/>
      <c r="BPS3" s="22"/>
      <c r="BPT3" s="22"/>
      <c r="BPU3" s="22"/>
      <c r="BPV3" s="22"/>
      <c r="BPW3" s="22"/>
      <c r="BPX3" s="22"/>
      <c r="BPY3" s="22"/>
      <c r="BPZ3" s="22"/>
      <c r="BQA3" s="22"/>
      <c r="BQB3" s="22"/>
      <c r="BQC3" s="22"/>
      <c r="BQD3" s="22"/>
      <c r="BQE3" s="22"/>
      <c r="BQF3" s="22"/>
      <c r="BQG3" s="22"/>
      <c r="BQH3" s="22"/>
      <c r="BQI3" s="22"/>
      <c r="BQJ3" s="22"/>
      <c r="BQK3" s="22"/>
      <c r="BQL3" s="22"/>
      <c r="BQM3" s="22"/>
      <c r="BQN3" s="22"/>
      <c r="BQO3" s="22"/>
      <c r="BQP3" s="22"/>
      <c r="BQQ3" s="22"/>
      <c r="BQR3" s="22"/>
      <c r="BQS3" s="22"/>
      <c r="BQT3" s="22"/>
      <c r="BQU3" s="22"/>
      <c r="BQV3" s="22"/>
      <c r="BQW3" s="22"/>
      <c r="BQX3" s="22"/>
      <c r="BQY3" s="22"/>
      <c r="BQZ3" s="22"/>
      <c r="BRA3" s="22"/>
      <c r="BRB3" s="22"/>
      <c r="BRC3" s="22"/>
      <c r="BRD3" s="22"/>
      <c r="BRE3" s="22"/>
      <c r="BRF3" s="22"/>
      <c r="BRG3" s="22"/>
      <c r="BRH3" s="22"/>
      <c r="BRI3" s="22"/>
      <c r="BRJ3" s="22"/>
      <c r="BRK3" s="22"/>
      <c r="BRL3" s="22"/>
      <c r="BRM3" s="22"/>
      <c r="BRN3" s="22"/>
      <c r="BRO3" s="22"/>
      <c r="BRP3" s="22"/>
      <c r="BRQ3" s="22"/>
      <c r="BRR3" s="22"/>
      <c r="BRS3" s="22"/>
      <c r="BRT3" s="22"/>
      <c r="BRU3" s="22"/>
      <c r="BRV3" s="22"/>
      <c r="BRW3" s="22"/>
      <c r="BRX3" s="22"/>
      <c r="BRY3" s="22"/>
      <c r="BRZ3" s="22"/>
      <c r="BSA3" s="22"/>
      <c r="BSB3" s="22"/>
      <c r="BSC3" s="22"/>
      <c r="BSD3" s="22"/>
      <c r="BSE3" s="22"/>
      <c r="BSF3" s="22"/>
      <c r="BSG3" s="22"/>
      <c r="BSH3" s="22"/>
      <c r="BSI3" s="22"/>
      <c r="BSJ3" s="22"/>
      <c r="BSK3" s="22"/>
      <c r="BSL3" s="22"/>
      <c r="BSM3" s="22"/>
      <c r="BSN3" s="22"/>
      <c r="BSO3" s="22"/>
      <c r="BSP3" s="22"/>
      <c r="BSQ3" s="22"/>
      <c r="BSR3" s="22"/>
      <c r="BSS3" s="22"/>
      <c r="BST3" s="22"/>
      <c r="BSU3" s="22"/>
      <c r="BSV3" s="22"/>
      <c r="BSW3" s="22"/>
      <c r="BSX3" s="22"/>
      <c r="BSY3" s="22"/>
      <c r="BSZ3" s="22"/>
      <c r="BTA3" s="22"/>
      <c r="BTB3" s="22"/>
      <c r="BTC3" s="22"/>
      <c r="BTD3" s="22"/>
      <c r="BTE3" s="22"/>
      <c r="BTF3" s="22"/>
      <c r="BTG3" s="22"/>
      <c r="BTH3" s="22"/>
      <c r="BTI3" s="22"/>
      <c r="BTJ3" s="22"/>
      <c r="BTK3" s="22"/>
      <c r="BTL3" s="22"/>
      <c r="BTM3" s="22"/>
      <c r="BTN3" s="22"/>
      <c r="BTO3" s="22"/>
      <c r="BTP3" s="22"/>
      <c r="BTQ3" s="22"/>
      <c r="BTR3" s="22"/>
      <c r="BTS3" s="22"/>
      <c r="BTT3" s="22"/>
      <c r="BTU3" s="22"/>
      <c r="BTV3" s="22"/>
      <c r="BTW3" s="22"/>
      <c r="BTX3" s="22"/>
      <c r="BTY3" s="22"/>
      <c r="BTZ3" s="22"/>
      <c r="BUA3" s="22"/>
      <c r="BUB3" s="22"/>
      <c r="BUC3" s="22"/>
      <c r="BUD3" s="22"/>
      <c r="BUE3" s="22"/>
      <c r="BUF3" s="22"/>
      <c r="BUG3" s="22"/>
      <c r="BUH3" s="22"/>
      <c r="BUI3" s="22"/>
      <c r="BUJ3" s="22"/>
      <c r="BUK3" s="22"/>
      <c r="BUL3" s="22"/>
      <c r="BUM3" s="22"/>
      <c r="BUN3" s="22"/>
      <c r="BUO3" s="22"/>
      <c r="BUP3" s="22"/>
      <c r="BUQ3" s="22"/>
      <c r="BUR3" s="22"/>
      <c r="BUS3" s="22"/>
      <c r="BUT3" s="22"/>
      <c r="BUU3" s="22"/>
      <c r="BUV3" s="22"/>
      <c r="BUW3" s="22"/>
      <c r="BUX3" s="22"/>
      <c r="BUY3" s="22"/>
      <c r="BUZ3" s="22"/>
      <c r="BVA3" s="22"/>
      <c r="BVB3" s="22"/>
      <c r="BVC3" s="22"/>
      <c r="BVD3" s="22"/>
      <c r="BVE3" s="22"/>
      <c r="BVF3" s="22"/>
      <c r="BVG3" s="22"/>
      <c r="BVH3" s="22"/>
      <c r="BVI3" s="22"/>
      <c r="BVJ3" s="22"/>
      <c r="BVK3" s="22"/>
      <c r="BVL3" s="22"/>
      <c r="BVM3" s="22"/>
      <c r="BVN3" s="22"/>
      <c r="BVO3" s="22"/>
      <c r="BVP3" s="22"/>
      <c r="BVQ3" s="22"/>
      <c r="BVR3" s="22"/>
      <c r="BVS3" s="22"/>
      <c r="BVT3" s="22"/>
      <c r="BVU3" s="22"/>
      <c r="BVV3" s="22"/>
      <c r="BVW3" s="22"/>
      <c r="BVX3" s="22"/>
      <c r="BVY3" s="22"/>
      <c r="BVZ3" s="22"/>
      <c r="BWA3" s="22"/>
      <c r="BWB3" s="22"/>
      <c r="BWC3" s="22"/>
      <c r="BWD3" s="22"/>
      <c r="BWE3" s="22"/>
      <c r="BWF3" s="22"/>
      <c r="BWG3" s="22"/>
      <c r="BWH3" s="22"/>
      <c r="BWI3" s="22"/>
      <c r="BWJ3" s="22"/>
      <c r="BWK3" s="22"/>
      <c r="BWL3" s="22"/>
      <c r="BWM3" s="22"/>
      <c r="BWN3" s="22"/>
      <c r="BWO3" s="22"/>
      <c r="BWP3" s="22"/>
      <c r="BWQ3" s="22"/>
      <c r="BWR3" s="22"/>
      <c r="BWS3" s="22"/>
      <c r="BWT3" s="22"/>
      <c r="BWU3" s="22"/>
      <c r="BWV3" s="22"/>
      <c r="BWW3" s="22"/>
      <c r="BWX3" s="22"/>
      <c r="BWY3" s="22"/>
      <c r="BWZ3" s="22"/>
      <c r="BXA3" s="22"/>
      <c r="BXB3" s="22"/>
      <c r="BXC3" s="22"/>
      <c r="BXD3" s="22"/>
      <c r="BXE3" s="22"/>
      <c r="BXF3" s="22"/>
      <c r="BXG3" s="22"/>
      <c r="BXH3" s="22"/>
      <c r="BXI3" s="22"/>
      <c r="BXJ3" s="22"/>
      <c r="BXK3" s="22"/>
      <c r="BXL3" s="22"/>
      <c r="BXM3" s="22"/>
      <c r="BXN3" s="22"/>
      <c r="BXO3" s="22"/>
      <c r="BXP3" s="22"/>
      <c r="BXQ3" s="22"/>
      <c r="BXR3" s="22"/>
      <c r="BXS3" s="22"/>
      <c r="BXT3" s="22"/>
      <c r="BXU3" s="22"/>
      <c r="BXV3" s="22"/>
      <c r="BXW3" s="22"/>
      <c r="BXX3" s="22"/>
      <c r="BXY3" s="22"/>
      <c r="BXZ3" s="22"/>
      <c r="BYA3" s="22"/>
      <c r="BYB3" s="22"/>
      <c r="BYC3" s="22"/>
      <c r="BYD3" s="22"/>
      <c r="BYE3" s="22"/>
      <c r="BYF3" s="22"/>
      <c r="BYG3" s="22"/>
      <c r="BYH3" s="22"/>
      <c r="BYI3" s="22"/>
      <c r="BYJ3" s="22"/>
      <c r="BYK3" s="22"/>
      <c r="BYL3" s="22"/>
      <c r="BYM3" s="22"/>
      <c r="BYN3" s="22"/>
      <c r="BYO3" s="22"/>
      <c r="BYP3" s="22"/>
      <c r="BYQ3" s="22"/>
      <c r="BYR3" s="22"/>
      <c r="BYS3" s="22"/>
      <c r="BYT3" s="22"/>
      <c r="BYU3" s="22"/>
      <c r="BYV3" s="22"/>
      <c r="BYW3" s="22"/>
      <c r="BYX3" s="22"/>
      <c r="BYY3" s="22"/>
      <c r="BYZ3" s="22"/>
      <c r="BZA3" s="22"/>
      <c r="BZB3" s="22"/>
      <c r="BZC3" s="22"/>
      <c r="BZD3" s="22"/>
      <c r="BZE3" s="22"/>
      <c r="BZF3" s="22"/>
      <c r="BZG3" s="22"/>
      <c r="BZH3" s="22"/>
      <c r="BZI3" s="22"/>
      <c r="BZJ3" s="22"/>
      <c r="BZK3" s="22"/>
      <c r="BZL3" s="22"/>
      <c r="BZM3" s="22"/>
      <c r="BZN3" s="22"/>
      <c r="BZO3" s="22"/>
      <c r="BZP3" s="22"/>
      <c r="BZQ3" s="22"/>
      <c r="BZR3" s="22"/>
      <c r="BZS3" s="22"/>
      <c r="BZT3" s="22"/>
      <c r="BZU3" s="22"/>
      <c r="BZV3" s="22"/>
      <c r="BZW3" s="22"/>
      <c r="BZX3" s="22"/>
      <c r="BZY3" s="22"/>
      <c r="BZZ3" s="22"/>
      <c r="CAA3" s="22"/>
      <c r="CAB3" s="22"/>
      <c r="CAC3" s="22"/>
      <c r="CAD3" s="22"/>
      <c r="CAE3" s="22"/>
      <c r="CAF3" s="22"/>
      <c r="CAG3" s="22"/>
      <c r="CAH3" s="22"/>
      <c r="CAI3" s="22"/>
      <c r="CAJ3" s="22"/>
      <c r="CAK3" s="22"/>
      <c r="CAL3" s="22"/>
      <c r="CAM3" s="22"/>
      <c r="CAN3" s="22"/>
      <c r="CAO3" s="22"/>
      <c r="CAP3" s="22"/>
      <c r="CAQ3" s="22"/>
      <c r="CAR3" s="22"/>
      <c r="CAS3" s="22"/>
      <c r="CAT3" s="22"/>
      <c r="CAU3" s="22"/>
      <c r="CAV3" s="22"/>
      <c r="CAW3" s="22"/>
      <c r="CAX3" s="22"/>
      <c r="CAY3" s="22"/>
      <c r="CAZ3" s="22"/>
      <c r="CBA3" s="22"/>
      <c r="CBB3" s="22"/>
      <c r="CBC3" s="22"/>
      <c r="CBD3" s="22"/>
      <c r="CBE3" s="22"/>
      <c r="CBF3" s="22"/>
      <c r="CBG3" s="22"/>
      <c r="CBH3" s="22"/>
      <c r="CBI3" s="22"/>
      <c r="CBJ3" s="22"/>
      <c r="CBK3" s="22"/>
      <c r="CBL3" s="22"/>
      <c r="CBM3" s="22"/>
      <c r="CBN3" s="22"/>
      <c r="CBO3" s="22"/>
      <c r="CBP3" s="22"/>
      <c r="CBQ3" s="22"/>
      <c r="CBR3" s="22"/>
      <c r="CBS3" s="22"/>
      <c r="CBT3" s="22"/>
      <c r="CBU3" s="22"/>
      <c r="CBV3" s="22"/>
      <c r="CBW3" s="22"/>
      <c r="CBX3" s="22"/>
      <c r="CBY3" s="22"/>
      <c r="CBZ3" s="22"/>
      <c r="CCA3" s="22"/>
      <c r="CCB3" s="22"/>
      <c r="CCC3" s="22"/>
      <c r="CCD3" s="22"/>
      <c r="CCE3" s="22"/>
      <c r="CCF3" s="22"/>
      <c r="CCG3" s="22"/>
      <c r="CCH3" s="22"/>
      <c r="CCI3" s="22"/>
      <c r="CCJ3" s="22"/>
      <c r="CCK3" s="22"/>
      <c r="CCL3" s="22"/>
      <c r="CCM3" s="22"/>
      <c r="CCN3" s="22"/>
      <c r="CCO3" s="22"/>
      <c r="CCP3" s="22"/>
      <c r="CCQ3" s="22"/>
      <c r="CCR3" s="22"/>
      <c r="CCS3" s="22"/>
      <c r="CCT3" s="22"/>
      <c r="CCU3" s="22"/>
      <c r="CCV3" s="22"/>
      <c r="CCW3" s="22"/>
      <c r="CCX3" s="22"/>
      <c r="CCY3" s="22"/>
      <c r="CCZ3" s="22"/>
      <c r="CDA3" s="22"/>
      <c r="CDB3" s="22"/>
      <c r="CDC3" s="22"/>
      <c r="CDD3" s="22"/>
      <c r="CDE3" s="22"/>
      <c r="CDF3" s="22"/>
      <c r="CDG3" s="22"/>
      <c r="CDH3" s="22"/>
      <c r="CDI3" s="22"/>
      <c r="CDJ3" s="22"/>
      <c r="CDK3" s="22"/>
      <c r="CDL3" s="22"/>
      <c r="CDM3" s="22"/>
      <c r="CDN3" s="22"/>
      <c r="CDO3" s="22"/>
      <c r="CDP3" s="22"/>
      <c r="CDQ3" s="22"/>
      <c r="CDR3" s="22"/>
      <c r="CDS3" s="22"/>
      <c r="CDT3" s="22"/>
      <c r="CDU3" s="22"/>
      <c r="CDV3" s="22"/>
      <c r="CDW3" s="22"/>
      <c r="CDX3" s="22"/>
      <c r="CDY3" s="22"/>
      <c r="CDZ3" s="22"/>
      <c r="CEA3" s="22"/>
      <c r="CEB3" s="22"/>
      <c r="CEC3" s="22"/>
      <c r="CED3" s="22"/>
      <c r="CEE3" s="22"/>
      <c r="CEF3" s="22"/>
      <c r="CEG3" s="22"/>
      <c r="CEH3" s="22"/>
      <c r="CEI3" s="22"/>
      <c r="CEJ3" s="22"/>
      <c r="CEK3" s="22"/>
      <c r="CEL3" s="22"/>
      <c r="CEM3" s="22"/>
      <c r="CEN3" s="22"/>
      <c r="CEO3" s="22"/>
      <c r="CEP3" s="22"/>
      <c r="CEQ3" s="22"/>
      <c r="CER3" s="22"/>
      <c r="CES3" s="22"/>
      <c r="CET3" s="22"/>
      <c r="CEU3" s="22"/>
      <c r="CEV3" s="22"/>
      <c r="CEW3" s="22"/>
      <c r="CEX3" s="22"/>
      <c r="CEY3" s="22"/>
      <c r="CEZ3" s="22"/>
      <c r="CFA3" s="22"/>
      <c r="CFB3" s="22"/>
      <c r="CFC3" s="22"/>
      <c r="CFD3" s="22"/>
      <c r="CFE3" s="22"/>
      <c r="CFF3" s="22"/>
      <c r="CFG3" s="22"/>
      <c r="CFH3" s="22"/>
      <c r="CFI3" s="22"/>
      <c r="CFJ3" s="22"/>
      <c r="CFK3" s="22"/>
      <c r="CFL3" s="22"/>
      <c r="CFM3" s="22"/>
      <c r="CFN3" s="22"/>
      <c r="CFO3" s="22"/>
      <c r="CFP3" s="22"/>
      <c r="CFQ3" s="22"/>
      <c r="CFR3" s="22"/>
      <c r="CFS3" s="22"/>
      <c r="CFT3" s="22"/>
      <c r="CFU3" s="22"/>
      <c r="CFV3" s="22"/>
      <c r="CFW3" s="22"/>
      <c r="CFX3" s="22"/>
      <c r="CFY3" s="22"/>
      <c r="CFZ3" s="22"/>
      <c r="CGA3" s="22"/>
      <c r="CGB3" s="22"/>
      <c r="CGC3" s="22"/>
      <c r="CGD3" s="22"/>
      <c r="CGE3" s="22"/>
      <c r="CGF3" s="22"/>
      <c r="CGG3" s="22"/>
      <c r="CGH3" s="22"/>
      <c r="CGI3" s="22"/>
      <c r="CGJ3" s="22"/>
      <c r="CGK3" s="22"/>
      <c r="CGL3" s="22"/>
      <c r="CGM3" s="22"/>
      <c r="CGN3" s="22"/>
      <c r="CGO3" s="22"/>
      <c r="CGP3" s="22"/>
      <c r="CGQ3" s="22"/>
      <c r="CGR3" s="22"/>
      <c r="CGS3" s="22"/>
      <c r="CGT3" s="22"/>
      <c r="CGU3" s="22"/>
      <c r="CGV3" s="22"/>
      <c r="CGW3" s="22"/>
      <c r="CGX3" s="22"/>
      <c r="CGY3" s="22"/>
      <c r="CGZ3" s="22"/>
      <c r="CHA3" s="22"/>
      <c r="CHB3" s="22"/>
      <c r="CHC3" s="22"/>
      <c r="CHD3" s="22"/>
      <c r="CHE3" s="22"/>
      <c r="CHF3" s="22"/>
      <c r="CHG3" s="22"/>
      <c r="CHH3" s="22"/>
      <c r="CHI3" s="22"/>
      <c r="CHJ3" s="22"/>
      <c r="CHK3" s="22"/>
      <c r="CHL3" s="22"/>
      <c r="CHM3" s="22"/>
      <c r="CHN3" s="22"/>
      <c r="CHO3" s="22"/>
      <c r="CHP3" s="22"/>
      <c r="CHQ3" s="22"/>
      <c r="CHR3" s="22"/>
      <c r="CHS3" s="22"/>
      <c r="CHT3" s="22"/>
      <c r="CHU3" s="22"/>
      <c r="CHV3" s="22"/>
      <c r="CHW3" s="22"/>
      <c r="CHX3" s="22"/>
      <c r="CHY3" s="22"/>
      <c r="CHZ3" s="22"/>
      <c r="CIA3" s="22"/>
      <c r="CIB3" s="22"/>
      <c r="CIC3" s="22"/>
      <c r="CID3" s="22"/>
      <c r="CIE3" s="22"/>
      <c r="CIF3" s="22"/>
      <c r="CIG3" s="22"/>
      <c r="CIH3" s="22"/>
      <c r="CII3" s="22"/>
      <c r="CIJ3" s="22"/>
      <c r="CIK3" s="22"/>
      <c r="CIL3" s="22"/>
      <c r="CIM3" s="22"/>
      <c r="CIN3" s="22"/>
      <c r="CIO3" s="22"/>
      <c r="CIP3" s="22"/>
      <c r="CIQ3" s="22"/>
      <c r="CIR3" s="22"/>
      <c r="CIS3" s="22"/>
      <c r="CIT3" s="22"/>
      <c r="CIU3" s="22"/>
      <c r="CIV3" s="22"/>
      <c r="CIW3" s="22"/>
      <c r="CIX3" s="22"/>
      <c r="CIY3" s="22"/>
      <c r="CIZ3" s="22"/>
      <c r="CJA3" s="22"/>
      <c r="CJB3" s="22"/>
      <c r="CJC3" s="22"/>
      <c r="CJD3" s="22"/>
      <c r="CJE3" s="22"/>
      <c r="CJF3" s="22"/>
      <c r="CJG3" s="22"/>
      <c r="CJH3" s="22"/>
      <c r="CJI3" s="22"/>
      <c r="CJJ3" s="22"/>
      <c r="CJK3" s="22"/>
      <c r="CJL3" s="22"/>
      <c r="CJM3" s="22"/>
      <c r="CJN3" s="22"/>
      <c r="CJO3" s="22"/>
      <c r="CJP3" s="22"/>
      <c r="CJQ3" s="22"/>
      <c r="CJR3" s="22"/>
      <c r="CJS3" s="22"/>
      <c r="CJT3" s="22"/>
      <c r="CJU3" s="22"/>
      <c r="CJV3" s="22"/>
      <c r="CJW3" s="22"/>
      <c r="CJX3" s="22"/>
      <c r="CJY3" s="22"/>
      <c r="CJZ3" s="22"/>
      <c r="CKA3" s="22"/>
      <c r="CKB3" s="22"/>
      <c r="CKC3" s="22"/>
      <c r="CKD3" s="22"/>
      <c r="CKE3" s="22"/>
      <c r="CKF3" s="22"/>
      <c r="CKG3" s="22"/>
      <c r="CKH3" s="22"/>
      <c r="CKI3" s="22"/>
      <c r="CKJ3" s="22"/>
      <c r="CKK3" s="22"/>
      <c r="CKL3" s="22"/>
      <c r="CKM3" s="22"/>
      <c r="CKN3" s="22"/>
      <c r="CKO3" s="22"/>
      <c r="CKP3" s="22"/>
      <c r="CKQ3" s="22"/>
      <c r="CKR3" s="22"/>
      <c r="CKS3" s="22"/>
      <c r="CKT3" s="22"/>
      <c r="CKU3" s="22"/>
      <c r="CKV3" s="22"/>
      <c r="CKW3" s="22"/>
      <c r="CKX3" s="22"/>
      <c r="CKY3" s="22"/>
      <c r="CKZ3" s="22"/>
      <c r="CLA3" s="22"/>
      <c r="CLB3" s="22"/>
      <c r="CLC3" s="22"/>
      <c r="CLD3" s="22"/>
      <c r="CLE3" s="22"/>
      <c r="CLF3" s="22"/>
      <c r="CLG3" s="22"/>
      <c r="CLH3" s="22"/>
      <c r="CLI3" s="22"/>
      <c r="CLJ3" s="22"/>
      <c r="CLK3" s="22"/>
      <c r="CLL3" s="22"/>
      <c r="CLM3" s="22"/>
      <c r="CLN3" s="22"/>
      <c r="CLO3" s="22"/>
      <c r="CLP3" s="22"/>
      <c r="CLQ3" s="22"/>
      <c r="CLR3" s="22"/>
      <c r="CLS3" s="22"/>
      <c r="CLT3" s="22"/>
      <c r="CLU3" s="22"/>
      <c r="CLV3" s="22"/>
      <c r="CLW3" s="22"/>
      <c r="CLX3" s="22"/>
      <c r="CLY3" s="22"/>
      <c r="CLZ3" s="22"/>
      <c r="CMA3" s="22"/>
      <c r="CMB3" s="22"/>
      <c r="CMC3" s="22"/>
      <c r="CMD3" s="22"/>
      <c r="CME3" s="22"/>
      <c r="CMF3" s="22"/>
      <c r="CMG3" s="22"/>
      <c r="CMH3" s="22"/>
      <c r="CMI3" s="22"/>
      <c r="CMJ3" s="22"/>
      <c r="CMK3" s="22"/>
      <c r="CML3" s="22"/>
      <c r="CMM3" s="22"/>
      <c r="CMN3" s="22"/>
      <c r="CMO3" s="22"/>
      <c r="CMP3" s="22"/>
      <c r="CMQ3" s="22"/>
      <c r="CMR3" s="22"/>
      <c r="CMS3" s="22"/>
      <c r="CMT3" s="22"/>
      <c r="CMU3" s="22"/>
      <c r="CMV3" s="22"/>
      <c r="CMW3" s="22"/>
      <c r="CMX3" s="22"/>
      <c r="CMY3" s="22"/>
      <c r="CMZ3" s="22"/>
      <c r="CNA3" s="22"/>
      <c r="CNB3" s="22"/>
      <c r="CNC3" s="22"/>
      <c r="CND3" s="22"/>
      <c r="CNE3" s="22"/>
      <c r="CNF3" s="22"/>
      <c r="CNG3" s="22"/>
      <c r="CNH3" s="22"/>
      <c r="CNI3" s="22"/>
      <c r="CNJ3" s="22"/>
      <c r="CNK3" s="22"/>
      <c r="CNL3" s="22"/>
      <c r="CNM3" s="22"/>
      <c r="CNN3" s="22"/>
      <c r="CNO3" s="22"/>
      <c r="CNP3" s="22"/>
      <c r="CNQ3" s="22"/>
      <c r="CNR3" s="22"/>
      <c r="CNS3" s="22"/>
      <c r="CNT3" s="22"/>
      <c r="CNU3" s="22"/>
      <c r="CNV3" s="22"/>
      <c r="CNW3" s="22"/>
      <c r="CNX3" s="22"/>
      <c r="CNY3" s="22"/>
      <c r="CNZ3" s="22"/>
      <c r="COA3" s="22"/>
      <c r="COB3" s="22"/>
      <c r="COC3" s="22"/>
      <c r="COD3" s="22"/>
      <c r="COE3" s="22"/>
      <c r="COF3" s="22"/>
      <c r="COG3" s="22"/>
      <c r="COH3" s="22"/>
      <c r="COI3" s="22"/>
      <c r="COJ3" s="22"/>
      <c r="COK3" s="22"/>
      <c r="COL3" s="22"/>
      <c r="COM3" s="22"/>
      <c r="CON3" s="22"/>
      <c r="COO3" s="22"/>
      <c r="COP3" s="22"/>
      <c r="COQ3" s="22"/>
      <c r="COR3" s="22"/>
      <c r="COS3" s="22"/>
      <c r="COT3" s="22"/>
      <c r="COU3" s="22"/>
      <c r="COV3" s="22"/>
      <c r="COW3" s="22"/>
      <c r="COX3" s="22"/>
      <c r="COY3" s="22"/>
      <c r="COZ3" s="22"/>
      <c r="CPA3" s="22"/>
      <c r="CPB3" s="22"/>
      <c r="CPC3" s="22"/>
      <c r="CPD3" s="22"/>
      <c r="CPE3" s="22"/>
      <c r="CPF3" s="22"/>
      <c r="CPG3" s="22"/>
      <c r="CPH3" s="22"/>
      <c r="CPI3" s="22"/>
      <c r="CPJ3" s="22"/>
      <c r="CPK3" s="22"/>
      <c r="CPL3" s="22"/>
      <c r="CPM3" s="22"/>
      <c r="CPN3" s="22"/>
      <c r="CPO3" s="22"/>
      <c r="CPP3" s="22"/>
      <c r="CPQ3" s="22"/>
      <c r="CPR3" s="22"/>
      <c r="CPS3" s="22"/>
      <c r="CPT3" s="22"/>
      <c r="CPU3" s="22"/>
      <c r="CPV3" s="22"/>
      <c r="CPW3" s="22"/>
      <c r="CPX3" s="22"/>
      <c r="CPY3" s="22"/>
      <c r="CPZ3" s="22"/>
      <c r="CQA3" s="22"/>
      <c r="CQB3" s="22"/>
      <c r="CQC3" s="22"/>
      <c r="CQD3" s="22"/>
      <c r="CQE3" s="22"/>
      <c r="CQF3" s="22"/>
      <c r="CQG3" s="22"/>
      <c r="CQH3" s="22"/>
      <c r="CQI3" s="22"/>
      <c r="CQJ3" s="22"/>
      <c r="CQK3" s="22"/>
      <c r="CQL3" s="22"/>
      <c r="CQM3" s="22"/>
      <c r="CQN3" s="22"/>
      <c r="CQO3" s="22"/>
      <c r="CQP3" s="22"/>
      <c r="CQQ3" s="22"/>
      <c r="CQR3" s="22"/>
      <c r="CQS3" s="22"/>
      <c r="CQT3" s="22"/>
      <c r="CQU3" s="22"/>
      <c r="CQV3" s="22"/>
      <c r="CQW3" s="22"/>
      <c r="CQX3" s="22"/>
      <c r="CQY3" s="22"/>
      <c r="CQZ3" s="22"/>
      <c r="CRA3" s="22"/>
      <c r="CRB3" s="22"/>
      <c r="CRC3" s="22"/>
      <c r="CRD3" s="22"/>
      <c r="CRE3" s="22"/>
      <c r="CRF3" s="22"/>
      <c r="CRG3" s="22"/>
      <c r="CRH3" s="22"/>
      <c r="CRI3" s="22"/>
      <c r="CRJ3" s="22"/>
      <c r="CRK3" s="22"/>
      <c r="CRL3" s="22"/>
      <c r="CRM3" s="22"/>
      <c r="CRN3" s="22"/>
      <c r="CRO3" s="22"/>
      <c r="CRP3" s="22"/>
      <c r="CRQ3" s="22"/>
      <c r="CRR3" s="22"/>
      <c r="CRS3" s="22"/>
      <c r="CRT3" s="22"/>
      <c r="CRU3" s="22"/>
      <c r="CRV3" s="22"/>
      <c r="CRW3" s="22"/>
      <c r="CRX3" s="22"/>
      <c r="CRY3" s="22"/>
      <c r="CRZ3" s="22"/>
      <c r="CSA3" s="22"/>
      <c r="CSB3" s="22"/>
      <c r="CSC3" s="22"/>
      <c r="CSD3" s="22"/>
      <c r="CSE3" s="22"/>
      <c r="CSF3" s="22"/>
      <c r="CSG3" s="22"/>
      <c r="CSH3" s="22"/>
      <c r="CSI3" s="22"/>
      <c r="CSJ3" s="22"/>
      <c r="CSK3" s="22"/>
      <c r="CSL3" s="22"/>
      <c r="CSM3" s="22"/>
      <c r="CSN3" s="22"/>
      <c r="CSO3" s="22"/>
      <c r="CSP3" s="22"/>
      <c r="CSQ3" s="22"/>
      <c r="CSR3" s="22"/>
      <c r="CSS3" s="22"/>
      <c r="CST3" s="22"/>
      <c r="CSU3" s="22"/>
      <c r="CSV3" s="22"/>
      <c r="CSW3" s="22"/>
      <c r="CSX3" s="22"/>
      <c r="CSY3" s="22"/>
      <c r="CSZ3" s="22"/>
      <c r="CTA3" s="22"/>
      <c r="CTB3" s="22"/>
      <c r="CTC3" s="22"/>
      <c r="CTD3" s="22"/>
      <c r="CTE3" s="22"/>
      <c r="CTF3" s="22"/>
      <c r="CTG3" s="22"/>
      <c r="CTH3" s="22"/>
      <c r="CTI3" s="22"/>
      <c r="CTJ3" s="22"/>
      <c r="CTK3" s="22"/>
      <c r="CTL3" s="22"/>
      <c r="CTM3" s="22"/>
      <c r="CTN3" s="22"/>
      <c r="CTO3" s="22"/>
      <c r="CTP3" s="22"/>
      <c r="CTQ3" s="22"/>
      <c r="CTR3" s="22"/>
      <c r="CTS3" s="22"/>
      <c r="CTT3" s="22"/>
      <c r="CTU3" s="22"/>
      <c r="CTV3" s="22"/>
      <c r="CTW3" s="22"/>
      <c r="CTX3" s="22"/>
      <c r="CTY3" s="22"/>
      <c r="CTZ3" s="22"/>
      <c r="CUA3" s="22"/>
      <c r="CUB3" s="22"/>
      <c r="CUC3" s="22"/>
      <c r="CUD3" s="22"/>
      <c r="CUE3" s="22"/>
      <c r="CUF3" s="22"/>
      <c r="CUG3" s="22"/>
      <c r="CUH3" s="22"/>
      <c r="CUI3" s="22"/>
      <c r="CUJ3" s="22"/>
      <c r="CUK3" s="22"/>
      <c r="CUL3" s="22"/>
      <c r="CUM3" s="22"/>
      <c r="CUN3" s="22"/>
      <c r="CUO3" s="22"/>
      <c r="CUP3" s="22"/>
      <c r="CUQ3" s="22"/>
      <c r="CUR3" s="22"/>
      <c r="CUS3" s="22"/>
      <c r="CUT3" s="22"/>
      <c r="CUU3" s="22"/>
      <c r="CUV3" s="22"/>
      <c r="CUW3" s="22"/>
      <c r="CUX3" s="22"/>
      <c r="CUY3" s="22"/>
      <c r="CUZ3" s="22"/>
      <c r="CVA3" s="22"/>
      <c r="CVB3" s="22"/>
      <c r="CVC3" s="22"/>
      <c r="CVD3" s="22"/>
      <c r="CVE3" s="22"/>
      <c r="CVF3" s="22"/>
      <c r="CVG3" s="22"/>
      <c r="CVH3" s="22"/>
      <c r="CVI3" s="22"/>
      <c r="CVJ3" s="22"/>
      <c r="CVK3" s="22"/>
      <c r="CVL3" s="22"/>
      <c r="CVM3" s="22"/>
      <c r="CVN3" s="22"/>
      <c r="CVO3" s="22"/>
      <c r="CVP3" s="22"/>
      <c r="CVQ3" s="22"/>
      <c r="CVR3" s="22"/>
      <c r="CVS3" s="22"/>
      <c r="CVT3" s="22"/>
      <c r="CVU3" s="22"/>
      <c r="CVV3" s="22"/>
      <c r="CVW3" s="22"/>
      <c r="CVX3" s="22"/>
      <c r="CVY3" s="22"/>
      <c r="CVZ3" s="22"/>
      <c r="CWA3" s="22"/>
      <c r="CWB3" s="22"/>
      <c r="CWC3" s="22"/>
      <c r="CWD3" s="22"/>
      <c r="CWE3" s="22"/>
      <c r="CWF3" s="22"/>
      <c r="CWG3" s="22"/>
      <c r="CWH3" s="22"/>
      <c r="CWI3" s="22"/>
      <c r="CWJ3" s="22"/>
      <c r="CWK3" s="22"/>
      <c r="CWL3" s="22"/>
      <c r="CWM3" s="22"/>
      <c r="CWN3" s="22"/>
      <c r="CWO3" s="22"/>
      <c r="CWP3" s="22"/>
      <c r="CWQ3" s="22"/>
      <c r="CWR3" s="22"/>
      <c r="CWS3" s="22"/>
      <c r="CWT3" s="22"/>
      <c r="CWU3" s="22"/>
      <c r="CWV3" s="22"/>
      <c r="CWW3" s="22"/>
      <c r="CWX3" s="22"/>
      <c r="CWY3" s="22"/>
      <c r="CWZ3" s="22"/>
      <c r="CXA3" s="22"/>
      <c r="CXB3" s="22"/>
      <c r="CXC3" s="22"/>
      <c r="CXD3" s="22"/>
      <c r="CXE3" s="22"/>
      <c r="CXF3" s="22"/>
      <c r="CXG3" s="22"/>
      <c r="CXH3" s="22"/>
      <c r="CXI3" s="22"/>
      <c r="CXJ3" s="22"/>
      <c r="CXK3" s="22"/>
      <c r="CXL3" s="22"/>
      <c r="CXM3" s="22"/>
      <c r="CXN3" s="22"/>
      <c r="CXO3" s="22"/>
      <c r="CXP3" s="22"/>
      <c r="CXQ3" s="22"/>
      <c r="CXR3" s="22"/>
      <c r="CXS3" s="22"/>
      <c r="CXT3" s="22"/>
      <c r="CXU3" s="22"/>
      <c r="CXV3" s="22"/>
      <c r="CXW3" s="22"/>
      <c r="CXX3" s="22"/>
      <c r="CXY3" s="22"/>
      <c r="CXZ3" s="22"/>
      <c r="CYA3" s="22"/>
      <c r="CYB3" s="22"/>
      <c r="CYC3" s="22"/>
      <c r="CYD3" s="22"/>
      <c r="CYE3" s="22"/>
      <c r="CYF3" s="22"/>
      <c r="CYG3" s="22"/>
      <c r="CYH3" s="22"/>
      <c r="CYI3" s="22"/>
      <c r="CYJ3" s="22"/>
      <c r="CYK3" s="22"/>
      <c r="CYL3" s="22"/>
      <c r="CYM3" s="22"/>
      <c r="CYN3" s="22"/>
      <c r="CYO3" s="22"/>
      <c r="CYP3" s="22"/>
      <c r="CYQ3" s="22"/>
      <c r="CYR3" s="22"/>
      <c r="CYS3" s="22"/>
      <c r="CYT3" s="22"/>
      <c r="CYU3" s="22"/>
      <c r="CYV3" s="22"/>
      <c r="CYW3" s="22"/>
      <c r="CYX3" s="22"/>
      <c r="CYY3" s="22"/>
      <c r="CYZ3" s="22"/>
      <c r="CZA3" s="22"/>
      <c r="CZB3" s="22"/>
      <c r="CZC3" s="22"/>
      <c r="CZD3" s="22"/>
      <c r="CZE3" s="22"/>
      <c r="CZF3" s="22"/>
      <c r="CZG3" s="22"/>
      <c r="CZH3" s="22"/>
      <c r="CZI3" s="22"/>
      <c r="CZJ3" s="22"/>
      <c r="CZK3" s="22"/>
      <c r="CZL3" s="22"/>
      <c r="CZM3" s="22"/>
      <c r="CZN3" s="22"/>
      <c r="CZO3" s="22"/>
      <c r="CZP3" s="22"/>
      <c r="CZQ3" s="22"/>
      <c r="CZR3" s="22"/>
      <c r="CZS3" s="22"/>
      <c r="CZT3" s="22"/>
      <c r="CZU3" s="22"/>
      <c r="CZV3" s="22"/>
      <c r="CZW3" s="22"/>
      <c r="CZX3" s="22"/>
      <c r="CZY3" s="22"/>
      <c r="CZZ3" s="22"/>
      <c r="DAA3" s="22"/>
      <c r="DAB3" s="22"/>
      <c r="DAC3" s="22"/>
      <c r="DAD3" s="22"/>
    </row>
    <row r="4" spans="1:2734" ht="21" customHeight="1" thickTop="1" thickBot="1" x14ac:dyDescent="0.35">
      <c r="A4" s="16"/>
      <c r="B4" s="35" t="s">
        <v>8</v>
      </c>
      <c r="C4" s="35"/>
      <c r="D4" s="16"/>
      <c r="E4" s="17"/>
      <c r="F4" s="36">
        <v>1</v>
      </c>
      <c r="G4" s="37" t="s">
        <v>9</v>
      </c>
      <c r="H4" s="37"/>
      <c r="I4" s="37"/>
      <c r="J4" s="37"/>
      <c r="K4" s="37"/>
      <c r="L4" s="37"/>
      <c r="M4" s="38"/>
      <c r="N4" s="39"/>
      <c r="O4" s="17"/>
      <c r="P4" s="22"/>
      <c r="Q4" s="22"/>
      <c r="R4" s="22"/>
      <c r="S4" s="22"/>
      <c r="T4" s="22"/>
      <c r="U4" s="22"/>
      <c r="V4" s="22"/>
      <c r="W4" s="22"/>
      <c r="X4" s="22"/>
      <c r="Y4" s="22"/>
      <c r="Z4" s="22"/>
      <c r="AA4" s="40"/>
      <c r="AB4" s="41" t="s">
        <v>11</v>
      </c>
      <c r="AC4" s="42">
        <f>IF($M4=AC$1,AC$2,0)</f>
        <v>0</v>
      </c>
      <c r="AD4" s="42">
        <f>IF($M4=AD$1,AD$2,0)</f>
        <v>0</v>
      </c>
      <c r="AE4" s="42">
        <f>IF($M4=AE$1,AE$2,0)</f>
        <v>0</v>
      </c>
      <c r="AF4" s="42">
        <f>IF($M4=AF$1,AF$2,0)</f>
        <v>0</v>
      </c>
      <c r="AG4" s="42">
        <f>IF($M4=AG$1,AG$2,0)</f>
        <v>0</v>
      </c>
      <c r="AH4" s="42">
        <f>IF($M4=AH$1,AH$2,0)</f>
        <v>0</v>
      </c>
      <c r="AI4" s="42">
        <f>IF($M4=AI$1,AI$2,0)</f>
        <v>0</v>
      </c>
      <c r="AJ4" s="43">
        <f>SUM(AC4:AI4)</f>
        <v>0</v>
      </c>
      <c r="AK4" s="40"/>
      <c r="AL4" s="26"/>
      <c r="AM4" s="26"/>
      <c r="AN4" s="44">
        <f>IF(M4="",0,1)</f>
        <v>0</v>
      </c>
      <c r="AO4" s="22"/>
      <c r="AP4" s="22"/>
      <c r="AQ4" s="22"/>
      <c r="AR4" s="22"/>
      <c r="AS4" s="22"/>
      <c r="AT4" s="22"/>
      <c r="AU4" s="22"/>
      <c r="AV4" s="22"/>
      <c r="AW4" s="22"/>
      <c r="AX4" s="22"/>
      <c r="AY4" s="22"/>
      <c r="AZ4" s="22"/>
      <c r="BA4" s="22"/>
      <c r="BB4" s="22"/>
      <c r="BC4" s="22"/>
      <c r="BD4" s="22"/>
      <c r="BE4" s="22"/>
      <c r="BF4" s="22"/>
      <c r="BG4" s="22"/>
      <c r="BH4" s="22"/>
      <c r="BI4" s="22"/>
      <c r="BJ4" s="22"/>
      <c r="BK4" s="22"/>
      <c r="BL4" s="22"/>
      <c r="BM4" s="22"/>
      <c r="BN4" s="22"/>
      <c r="BO4" s="22"/>
      <c r="BP4" s="22"/>
      <c r="BQ4" s="22"/>
      <c r="BR4" s="22"/>
      <c r="BS4" s="22"/>
      <c r="BT4" s="22"/>
      <c r="BU4" s="22"/>
      <c r="BV4" s="22"/>
      <c r="BW4" s="22"/>
      <c r="BX4" s="22"/>
      <c r="BY4" s="22"/>
      <c r="BZ4" s="22"/>
      <c r="CA4" s="22"/>
      <c r="CB4" s="22"/>
      <c r="CC4" s="22"/>
      <c r="CD4" s="22"/>
      <c r="CE4" s="22"/>
      <c r="CF4" s="22"/>
      <c r="CG4" s="22"/>
      <c r="CH4" s="22"/>
      <c r="CI4" s="22"/>
      <c r="CJ4" s="22"/>
      <c r="CK4" s="22"/>
      <c r="CL4" s="22"/>
      <c r="CM4" s="22"/>
      <c r="CN4" s="22"/>
      <c r="CO4" s="22"/>
      <c r="CP4" s="22"/>
      <c r="CQ4" s="22"/>
      <c r="CR4" s="22"/>
      <c r="CS4" s="22"/>
      <c r="CT4" s="22"/>
      <c r="CU4" s="22"/>
      <c r="CV4" s="22"/>
      <c r="CW4" s="22"/>
      <c r="CX4" s="22"/>
      <c r="CY4" s="22"/>
      <c r="CZ4" s="22"/>
      <c r="DA4" s="22"/>
      <c r="DB4" s="22"/>
      <c r="DC4" s="22"/>
      <c r="DD4" s="22"/>
      <c r="DE4" s="22"/>
      <c r="DF4" s="22"/>
      <c r="DG4" s="22"/>
      <c r="DH4" s="22"/>
      <c r="DI4" s="22"/>
      <c r="DJ4" s="22"/>
      <c r="DK4" s="22"/>
      <c r="DL4" s="22"/>
      <c r="DM4" s="22"/>
      <c r="DN4" s="22"/>
      <c r="DO4" s="22"/>
      <c r="DP4" s="22"/>
      <c r="DQ4" s="22"/>
      <c r="DR4" s="22"/>
      <c r="DS4" s="22"/>
      <c r="DT4" s="22"/>
      <c r="DU4" s="22"/>
      <c r="DV4" s="22"/>
      <c r="DW4" s="22"/>
      <c r="DX4" s="22"/>
      <c r="DY4" s="22"/>
      <c r="DZ4" s="22"/>
      <c r="EA4" s="22"/>
      <c r="EB4" s="22"/>
      <c r="EC4" s="22"/>
      <c r="ED4" s="22"/>
      <c r="EE4" s="22"/>
      <c r="EF4" s="22"/>
      <c r="EG4" s="22"/>
      <c r="EH4" s="22"/>
      <c r="EI4" s="22"/>
      <c r="EJ4" s="22"/>
      <c r="EK4" s="22"/>
      <c r="EL4" s="22"/>
      <c r="EM4" s="22"/>
      <c r="EN4" s="22"/>
      <c r="EO4" s="22"/>
      <c r="EP4" s="22"/>
      <c r="EQ4" s="22"/>
      <c r="ER4" s="22"/>
      <c r="ES4" s="22"/>
      <c r="ET4" s="22"/>
      <c r="EU4" s="22"/>
      <c r="EV4" s="22"/>
      <c r="EW4" s="22"/>
      <c r="EX4" s="22"/>
      <c r="EY4" s="22"/>
      <c r="EZ4" s="22"/>
      <c r="FA4" s="22"/>
      <c r="FB4" s="22"/>
      <c r="FC4" s="22"/>
      <c r="FD4" s="22"/>
      <c r="FE4" s="22"/>
      <c r="FF4" s="22"/>
      <c r="FG4" s="22"/>
      <c r="FH4" s="22"/>
      <c r="FI4" s="22"/>
      <c r="FJ4" s="22"/>
      <c r="FK4" s="22"/>
      <c r="FL4" s="22"/>
      <c r="FM4" s="22"/>
      <c r="FN4" s="22"/>
      <c r="FO4" s="22"/>
      <c r="FP4" s="22"/>
      <c r="FQ4" s="22"/>
      <c r="FR4" s="22"/>
      <c r="FS4" s="22"/>
      <c r="FT4" s="22"/>
      <c r="FU4" s="22"/>
      <c r="FV4" s="22"/>
      <c r="FW4" s="22"/>
      <c r="FX4" s="22"/>
      <c r="FY4" s="22"/>
      <c r="FZ4" s="22"/>
      <c r="GA4" s="22"/>
      <c r="GB4" s="22"/>
      <c r="GC4" s="22"/>
      <c r="GD4" s="22"/>
      <c r="GE4" s="22"/>
      <c r="GF4" s="22"/>
      <c r="GG4" s="22"/>
      <c r="GH4" s="22"/>
      <c r="GI4" s="22"/>
      <c r="GJ4" s="22"/>
      <c r="GK4" s="22"/>
      <c r="GL4" s="22"/>
      <c r="GM4" s="22"/>
      <c r="GN4" s="22"/>
      <c r="GO4" s="22"/>
      <c r="GP4" s="22"/>
      <c r="GQ4" s="22"/>
      <c r="GR4" s="22"/>
      <c r="GS4" s="22"/>
      <c r="GT4" s="22"/>
      <c r="GU4" s="22"/>
      <c r="GV4" s="22"/>
      <c r="GW4" s="22"/>
      <c r="GX4" s="22"/>
      <c r="GY4" s="22"/>
      <c r="GZ4" s="22"/>
      <c r="HA4" s="22"/>
      <c r="HB4" s="22"/>
      <c r="HC4" s="22"/>
      <c r="HD4" s="22"/>
      <c r="HE4" s="22"/>
      <c r="HF4" s="22"/>
      <c r="HG4" s="22"/>
      <c r="HH4" s="22"/>
      <c r="HI4" s="22"/>
      <c r="HJ4" s="22"/>
      <c r="HK4" s="22"/>
      <c r="HL4" s="22"/>
      <c r="HM4" s="22"/>
      <c r="HN4" s="22"/>
      <c r="HO4" s="22"/>
      <c r="HP4" s="22"/>
      <c r="HQ4" s="22"/>
      <c r="HR4" s="22"/>
      <c r="HS4" s="22"/>
      <c r="HT4" s="22"/>
      <c r="HU4" s="22"/>
      <c r="HV4" s="22"/>
      <c r="HW4" s="22"/>
      <c r="HX4" s="22"/>
      <c r="HY4" s="22"/>
      <c r="HZ4" s="22"/>
      <c r="IA4" s="22"/>
      <c r="IB4" s="22"/>
      <c r="IC4" s="22"/>
      <c r="ID4" s="22"/>
      <c r="IE4" s="22"/>
      <c r="IF4" s="22"/>
      <c r="IG4" s="22"/>
      <c r="IH4" s="22"/>
      <c r="II4" s="22"/>
      <c r="IJ4" s="22"/>
      <c r="IK4" s="22"/>
      <c r="IL4" s="22"/>
      <c r="IM4" s="22"/>
      <c r="IN4" s="22"/>
      <c r="IO4" s="22"/>
      <c r="IP4" s="22"/>
      <c r="IQ4" s="22"/>
      <c r="IR4" s="22"/>
      <c r="IS4" s="22"/>
      <c r="IT4" s="22"/>
      <c r="IU4" s="22"/>
      <c r="IV4" s="22"/>
      <c r="IW4" s="22"/>
      <c r="IX4" s="22"/>
      <c r="IY4" s="22"/>
      <c r="IZ4" s="22"/>
      <c r="JA4" s="22"/>
      <c r="JB4" s="22"/>
      <c r="JC4" s="22"/>
      <c r="JD4" s="22"/>
      <c r="JE4" s="22"/>
      <c r="JF4" s="22"/>
      <c r="JG4" s="22"/>
      <c r="JH4" s="22"/>
      <c r="JI4" s="22"/>
      <c r="JJ4" s="22"/>
      <c r="JK4" s="22"/>
      <c r="JL4" s="22"/>
      <c r="JM4" s="22"/>
      <c r="JN4" s="22"/>
      <c r="JO4" s="22"/>
      <c r="JP4" s="22"/>
      <c r="JQ4" s="22"/>
      <c r="JR4" s="22"/>
      <c r="JS4" s="22"/>
      <c r="JT4" s="22"/>
      <c r="JU4" s="22"/>
      <c r="JV4" s="22"/>
      <c r="JW4" s="22"/>
      <c r="JX4" s="22"/>
      <c r="JY4" s="22"/>
      <c r="JZ4" s="22"/>
      <c r="KA4" s="22"/>
      <c r="KB4" s="22"/>
      <c r="KC4" s="22"/>
      <c r="KD4" s="22"/>
      <c r="KE4" s="22"/>
      <c r="KF4" s="22"/>
      <c r="KG4" s="22"/>
      <c r="KH4" s="22"/>
      <c r="KI4" s="22"/>
      <c r="KJ4" s="22"/>
      <c r="KK4" s="22"/>
      <c r="KL4" s="22"/>
      <c r="KM4" s="22"/>
      <c r="KN4" s="22"/>
      <c r="KO4" s="22"/>
      <c r="KP4" s="22"/>
      <c r="KQ4" s="22"/>
      <c r="KR4" s="22"/>
      <c r="KS4" s="22"/>
      <c r="KT4" s="22"/>
      <c r="KU4" s="22"/>
      <c r="KV4" s="22"/>
      <c r="KW4" s="22"/>
      <c r="KX4" s="22"/>
      <c r="KY4" s="22"/>
      <c r="KZ4" s="22"/>
      <c r="LA4" s="22"/>
      <c r="LB4" s="22"/>
      <c r="LC4" s="22"/>
      <c r="LD4" s="22"/>
      <c r="LE4" s="22"/>
      <c r="LF4" s="22"/>
      <c r="LG4" s="22"/>
      <c r="LH4" s="22"/>
      <c r="LI4" s="22"/>
      <c r="LJ4" s="22"/>
      <c r="LK4" s="22"/>
      <c r="LL4" s="22"/>
      <c r="LM4" s="22"/>
      <c r="LN4" s="22"/>
      <c r="LO4" s="22"/>
      <c r="LP4" s="22"/>
      <c r="LQ4" s="22"/>
      <c r="LR4" s="22"/>
      <c r="LS4" s="22"/>
      <c r="LT4" s="22"/>
      <c r="LU4" s="22"/>
      <c r="LV4" s="22"/>
      <c r="LW4" s="22"/>
      <c r="LX4" s="22"/>
      <c r="LY4" s="22"/>
      <c r="LZ4" s="22"/>
      <c r="MA4" s="22"/>
      <c r="MB4" s="22"/>
      <c r="MC4" s="22"/>
      <c r="MD4" s="22"/>
      <c r="ME4" s="22"/>
      <c r="MF4" s="22"/>
      <c r="MG4" s="22"/>
      <c r="MH4" s="22"/>
      <c r="MI4" s="22"/>
      <c r="MJ4" s="22"/>
      <c r="MK4" s="22"/>
      <c r="ML4" s="22"/>
      <c r="MM4" s="22"/>
      <c r="MN4" s="22"/>
      <c r="MO4" s="22"/>
      <c r="MP4" s="22"/>
      <c r="MQ4" s="22"/>
      <c r="MR4" s="22"/>
      <c r="MS4" s="22"/>
      <c r="MT4" s="22"/>
      <c r="MU4" s="22"/>
      <c r="MV4" s="22"/>
      <c r="MW4" s="22"/>
      <c r="MX4" s="22"/>
      <c r="MY4" s="22"/>
      <c r="MZ4" s="22"/>
      <c r="NA4" s="22"/>
      <c r="NB4" s="22"/>
      <c r="NC4" s="22"/>
      <c r="ND4" s="22"/>
      <c r="NE4" s="22"/>
      <c r="NF4" s="22"/>
      <c r="NG4" s="22"/>
      <c r="NH4" s="22"/>
      <c r="NI4" s="22"/>
      <c r="NJ4" s="22"/>
      <c r="NK4" s="22"/>
      <c r="NL4" s="22"/>
      <c r="NM4" s="22"/>
      <c r="NN4" s="22"/>
      <c r="NO4" s="22"/>
      <c r="NP4" s="22"/>
      <c r="NQ4" s="22"/>
      <c r="NR4" s="22"/>
      <c r="NS4" s="22"/>
      <c r="NT4" s="22"/>
      <c r="NU4" s="22"/>
      <c r="NV4" s="22"/>
      <c r="NW4" s="22"/>
      <c r="NX4" s="22"/>
      <c r="NY4" s="22"/>
      <c r="NZ4" s="22"/>
      <c r="OA4" s="22"/>
      <c r="OB4" s="22"/>
      <c r="OC4" s="22"/>
      <c r="OD4" s="22"/>
      <c r="OE4" s="22"/>
      <c r="OF4" s="22"/>
      <c r="OG4" s="22"/>
      <c r="OH4" s="22"/>
      <c r="OI4" s="22"/>
      <c r="OJ4" s="22"/>
      <c r="OK4" s="22"/>
      <c r="OL4" s="22"/>
      <c r="OM4" s="22"/>
      <c r="ON4" s="22"/>
      <c r="OO4" s="22"/>
      <c r="OP4" s="22"/>
      <c r="OQ4" s="22"/>
      <c r="OR4" s="22"/>
      <c r="OS4" s="22"/>
      <c r="OT4" s="22"/>
      <c r="OU4" s="22"/>
      <c r="OV4" s="22"/>
      <c r="OW4" s="22"/>
      <c r="OX4" s="22"/>
      <c r="OY4" s="22"/>
      <c r="OZ4" s="22"/>
      <c r="PA4" s="22"/>
      <c r="PB4" s="22"/>
      <c r="PC4" s="22"/>
      <c r="PD4" s="22"/>
      <c r="PE4" s="22"/>
      <c r="PF4" s="22"/>
      <c r="PG4" s="22"/>
      <c r="PH4" s="22"/>
      <c r="PI4" s="22"/>
      <c r="PJ4" s="22"/>
      <c r="PK4" s="22"/>
      <c r="PL4" s="22"/>
      <c r="PM4" s="22"/>
      <c r="PN4" s="22"/>
      <c r="PO4" s="22"/>
      <c r="PP4" s="22"/>
      <c r="PQ4" s="22"/>
      <c r="PR4" s="22"/>
      <c r="PS4" s="22"/>
      <c r="PT4" s="22"/>
      <c r="PU4" s="22"/>
      <c r="PV4" s="22"/>
      <c r="PW4" s="22"/>
      <c r="PX4" s="22"/>
      <c r="PY4" s="22"/>
      <c r="PZ4" s="22"/>
      <c r="QA4" s="22"/>
      <c r="QB4" s="22"/>
      <c r="QC4" s="22"/>
      <c r="QD4" s="22"/>
      <c r="QE4" s="22"/>
      <c r="QF4" s="22"/>
      <c r="QG4" s="22"/>
      <c r="QH4" s="22"/>
      <c r="QI4" s="22"/>
      <c r="QJ4" s="22"/>
      <c r="QK4" s="22"/>
      <c r="QL4" s="22"/>
      <c r="QM4" s="22"/>
      <c r="QN4" s="22"/>
      <c r="QO4" s="22"/>
      <c r="QP4" s="22"/>
      <c r="QQ4" s="22"/>
      <c r="QR4" s="22"/>
      <c r="QS4" s="22"/>
      <c r="QT4" s="22"/>
      <c r="QU4" s="22"/>
      <c r="QV4" s="22"/>
      <c r="QW4" s="22"/>
      <c r="QX4" s="22"/>
      <c r="QY4" s="22"/>
      <c r="QZ4" s="22"/>
      <c r="RA4" s="22"/>
      <c r="RB4" s="22"/>
      <c r="RC4" s="22"/>
      <c r="RD4" s="22"/>
      <c r="RE4" s="22"/>
      <c r="RF4" s="22"/>
      <c r="RG4" s="22"/>
      <c r="RH4" s="22"/>
      <c r="RI4" s="22"/>
      <c r="RJ4" s="22"/>
      <c r="RK4" s="22"/>
      <c r="RL4" s="22"/>
      <c r="RM4" s="22"/>
      <c r="RN4" s="22"/>
      <c r="RO4" s="22"/>
      <c r="RP4" s="22"/>
      <c r="RQ4" s="22"/>
      <c r="RR4" s="22"/>
      <c r="RS4" s="22"/>
      <c r="RT4" s="22"/>
      <c r="RU4" s="22"/>
      <c r="RV4" s="22"/>
      <c r="RW4" s="22"/>
      <c r="RX4" s="22"/>
      <c r="RY4" s="22"/>
      <c r="RZ4" s="22"/>
      <c r="SA4" s="22"/>
      <c r="SB4" s="22"/>
      <c r="SC4" s="22"/>
      <c r="SD4" s="22"/>
      <c r="SE4" s="22"/>
      <c r="SF4" s="22"/>
      <c r="SG4" s="22"/>
      <c r="SH4" s="22"/>
      <c r="SI4" s="22"/>
      <c r="SJ4" s="22"/>
      <c r="SK4" s="22"/>
      <c r="SL4" s="22"/>
      <c r="SM4" s="22"/>
      <c r="SN4" s="22"/>
      <c r="SO4" s="22"/>
      <c r="SP4" s="22"/>
      <c r="SQ4" s="22"/>
      <c r="SR4" s="22"/>
      <c r="SS4" s="22"/>
      <c r="ST4" s="22"/>
      <c r="SU4" s="22"/>
      <c r="SV4" s="22"/>
      <c r="SW4" s="22"/>
      <c r="SX4" s="22"/>
      <c r="SY4" s="22"/>
      <c r="SZ4" s="22"/>
      <c r="TA4" s="22"/>
      <c r="TB4" s="22"/>
      <c r="TC4" s="22"/>
      <c r="TD4" s="22"/>
      <c r="TE4" s="22"/>
      <c r="TF4" s="22"/>
      <c r="TG4" s="22"/>
      <c r="TH4" s="22"/>
      <c r="TI4" s="22"/>
      <c r="TJ4" s="22"/>
      <c r="TK4" s="22"/>
      <c r="TL4" s="22"/>
      <c r="TM4" s="22"/>
      <c r="TN4" s="22"/>
      <c r="TO4" s="22"/>
      <c r="TP4" s="22"/>
      <c r="TQ4" s="22"/>
      <c r="TR4" s="22"/>
      <c r="TS4" s="22"/>
      <c r="TT4" s="22"/>
      <c r="TU4" s="22"/>
      <c r="TV4" s="22"/>
      <c r="TW4" s="22"/>
      <c r="TX4" s="22"/>
      <c r="TY4" s="22"/>
      <c r="TZ4" s="22"/>
      <c r="UA4" s="22"/>
      <c r="UB4" s="22"/>
      <c r="UC4" s="22"/>
      <c r="UD4" s="22"/>
      <c r="UE4" s="22"/>
      <c r="UF4" s="22"/>
      <c r="UG4" s="22"/>
      <c r="UH4" s="22"/>
      <c r="UI4" s="22"/>
      <c r="UJ4" s="22"/>
      <c r="UK4" s="22"/>
      <c r="UL4" s="22"/>
      <c r="UM4" s="22"/>
      <c r="UN4" s="22"/>
      <c r="UO4" s="22"/>
      <c r="UP4" s="22"/>
      <c r="UQ4" s="22"/>
      <c r="UR4" s="22"/>
      <c r="US4" s="22"/>
      <c r="UT4" s="22"/>
      <c r="UU4" s="22"/>
      <c r="UV4" s="22"/>
      <c r="UW4" s="22"/>
      <c r="UX4" s="22"/>
      <c r="UY4" s="22"/>
      <c r="UZ4" s="22"/>
      <c r="VA4" s="22"/>
      <c r="VB4" s="22"/>
      <c r="VC4" s="22"/>
      <c r="VD4" s="22"/>
      <c r="VE4" s="22"/>
      <c r="VF4" s="22"/>
      <c r="VG4" s="22"/>
      <c r="VH4" s="22"/>
      <c r="VI4" s="22"/>
      <c r="VJ4" s="22"/>
      <c r="VK4" s="22"/>
      <c r="VL4" s="22"/>
      <c r="VM4" s="22"/>
      <c r="VN4" s="22"/>
      <c r="VO4" s="22"/>
      <c r="VP4" s="22"/>
      <c r="VQ4" s="22"/>
      <c r="VR4" s="22"/>
      <c r="VS4" s="22"/>
      <c r="VT4" s="22"/>
      <c r="VU4" s="22"/>
      <c r="VV4" s="22"/>
      <c r="VW4" s="22"/>
      <c r="VX4" s="22"/>
      <c r="VY4" s="22"/>
      <c r="VZ4" s="22"/>
      <c r="WA4" s="22"/>
      <c r="WB4" s="22"/>
      <c r="WC4" s="22"/>
      <c r="WD4" s="22"/>
      <c r="WE4" s="22"/>
      <c r="WF4" s="22"/>
      <c r="WG4" s="22"/>
      <c r="WH4" s="22"/>
      <c r="WI4" s="22"/>
      <c r="WJ4" s="22"/>
      <c r="WK4" s="22"/>
      <c r="WL4" s="22"/>
      <c r="WM4" s="22"/>
      <c r="WN4" s="22"/>
      <c r="WO4" s="22"/>
      <c r="WP4" s="22"/>
      <c r="WQ4" s="22"/>
      <c r="WR4" s="22"/>
      <c r="WS4" s="22"/>
      <c r="WT4" s="22"/>
      <c r="WU4" s="22"/>
      <c r="WV4" s="22"/>
      <c r="WW4" s="22"/>
      <c r="WX4" s="22"/>
      <c r="WY4" s="22"/>
      <c r="WZ4" s="22"/>
      <c r="XA4" s="22"/>
      <c r="XB4" s="22"/>
      <c r="XC4" s="22"/>
      <c r="XD4" s="22"/>
      <c r="XE4" s="22"/>
      <c r="XF4" s="22"/>
      <c r="XG4" s="22"/>
      <c r="XH4" s="22"/>
      <c r="XI4" s="22"/>
      <c r="XJ4" s="22"/>
      <c r="XK4" s="22"/>
      <c r="XL4" s="22"/>
      <c r="XM4" s="22"/>
      <c r="XN4" s="22"/>
      <c r="XO4" s="22"/>
      <c r="XP4" s="22"/>
      <c r="XQ4" s="22"/>
      <c r="XR4" s="22"/>
      <c r="XS4" s="22"/>
      <c r="XT4" s="22"/>
      <c r="XU4" s="22"/>
      <c r="XV4" s="22"/>
      <c r="XW4" s="22"/>
      <c r="XX4" s="22"/>
      <c r="XY4" s="22"/>
      <c r="XZ4" s="22"/>
      <c r="YA4" s="22"/>
      <c r="YB4" s="22"/>
      <c r="YC4" s="22"/>
      <c r="YD4" s="22"/>
      <c r="YE4" s="22"/>
      <c r="YF4" s="22"/>
      <c r="YG4" s="22"/>
      <c r="YH4" s="22"/>
      <c r="YI4" s="22"/>
      <c r="YJ4" s="22"/>
      <c r="YK4" s="22"/>
      <c r="YL4" s="22"/>
      <c r="YM4" s="22"/>
      <c r="YN4" s="22"/>
      <c r="YO4" s="22"/>
      <c r="YP4" s="22"/>
      <c r="YQ4" s="22"/>
      <c r="YR4" s="22"/>
      <c r="YS4" s="22"/>
      <c r="YT4" s="22"/>
      <c r="YU4" s="22"/>
      <c r="YV4" s="22"/>
      <c r="YW4" s="22"/>
      <c r="YX4" s="22"/>
      <c r="YY4" s="22"/>
      <c r="YZ4" s="22"/>
      <c r="ZA4" s="22"/>
      <c r="ZB4" s="22"/>
      <c r="ZC4" s="22"/>
      <c r="ZD4" s="22"/>
      <c r="ZE4" s="22"/>
      <c r="ZF4" s="22"/>
      <c r="ZG4" s="22"/>
      <c r="ZH4" s="22"/>
      <c r="ZI4" s="22"/>
      <c r="ZJ4" s="22"/>
      <c r="ZK4" s="22"/>
      <c r="ZL4" s="22"/>
      <c r="ZM4" s="22"/>
      <c r="ZN4" s="22"/>
      <c r="ZO4" s="22"/>
      <c r="ZP4" s="22"/>
      <c r="ZQ4" s="22"/>
      <c r="ZR4" s="22"/>
      <c r="ZS4" s="22"/>
      <c r="ZT4" s="22"/>
      <c r="ZU4" s="22"/>
      <c r="ZV4" s="22"/>
      <c r="ZW4" s="22"/>
      <c r="ZX4" s="22"/>
      <c r="ZY4" s="22"/>
      <c r="ZZ4" s="22"/>
      <c r="AAA4" s="22"/>
      <c r="AAB4" s="22"/>
      <c r="AAC4" s="22"/>
      <c r="AAD4" s="22"/>
      <c r="AAE4" s="22"/>
      <c r="AAF4" s="22"/>
      <c r="AAG4" s="22"/>
      <c r="AAH4" s="22"/>
      <c r="AAI4" s="22"/>
      <c r="AAJ4" s="22"/>
      <c r="AAK4" s="22"/>
      <c r="AAL4" s="22"/>
      <c r="AAM4" s="22"/>
      <c r="AAN4" s="22"/>
      <c r="AAO4" s="22"/>
      <c r="AAP4" s="22"/>
      <c r="AAQ4" s="22"/>
      <c r="AAR4" s="22"/>
      <c r="AAS4" s="22"/>
      <c r="AAT4" s="22"/>
      <c r="AAU4" s="22"/>
      <c r="AAV4" s="22"/>
      <c r="AAW4" s="22"/>
      <c r="AAX4" s="22"/>
      <c r="AAY4" s="22"/>
      <c r="AAZ4" s="22"/>
      <c r="ABA4" s="22"/>
      <c r="ABB4" s="22"/>
      <c r="ABC4" s="22"/>
      <c r="ABD4" s="22"/>
      <c r="ABE4" s="22"/>
      <c r="ABF4" s="22"/>
      <c r="ABG4" s="22"/>
      <c r="ABH4" s="22"/>
      <c r="ABI4" s="22"/>
      <c r="ABJ4" s="22"/>
      <c r="ABK4" s="22"/>
      <c r="ABL4" s="22"/>
      <c r="ABM4" s="22"/>
      <c r="ABN4" s="22"/>
      <c r="ABO4" s="22"/>
      <c r="ABP4" s="22"/>
      <c r="ABQ4" s="22"/>
      <c r="ABR4" s="22"/>
      <c r="ABS4" s="22"/>
      <c r="ABT4" s="22"/>
      <c r="ABU4" s="22"/>
      <c r="ABV4" s="22"/>
      <c r="ABW4" s="22"/>
      <c r="ABX4" s="22"/>
      <c r="ABY4" s="22"/>
      <c r="ABZ4" s="22"/>
      <c r="ACA4" s="22"/>
      <c r="ACB4" s="22"/>
      <c r="ACC4" s="22"/>
      <c r="ACD4" s="22"/>
      <c r="ACE4" s="22"/>
      <c r="ACF4" s="22"/>
      <c r="ACG4" s="22"/>
      <c r="ACH4" s="22"/>
      <c r="ACI4" s="22"/>
      <c r="ACJ4" s="22"/>
      <c r="ACK4" s="22"/>
      <c r="ACL4" s="22"/>
      <c r="ACM4" s="22"/>
      <c r="ACN4" s="22"/>
      <c r="ACO4" s="22"/>
      <c r="ACP4" s="22"/>
      <c r="ACQ4" s="22"/>
      <c r="ACR4" s="22"/>
      <c r="ACS4" s="22"/>
      <c r="ACT4" s="22"/>
      <c r="ACU4" s="22"/>
      <c r="ACV4" s="22"/>
      <c r="ACW4" s="22"/>
      <c r="ACX4" s="22"/>
      <c r="ACY4" s="22"/>
      <c r="ACZ4" s="22"/>
      <c r="ADA4" s="22"/>
      <c r="ADB4" s="22"/>
      <c r="ADC4" s="22"/>
      <c r="ADD4" s="22"/>
      <c r="ADE4" s="22"/>
      <c r="ADF4" s="22"/>
      <c r="ADG4" s="22"/>
      <c r="ADH4" s="22"/>
      <c r="ADI4" s="22"/>
      <c r="ADJ4" s="22"/>
      <c r="ADK4" s="22"/>
      <c r="ADL4" s="22"/>
      <c r="ADM4" s="22"/>
      <c r="ADN4" s="22"/>
      <c r="ADO4" s="22"/>
      <c r="ADP4" s="22"/>
      <c r="ADQ4" s="22"/>
      <c r="ADR4" s="22"/>
      <c r="ADS4" s="22"/>
      <c r="ADT4" s="22"/>
      <c r="ADU4" s="22"/>
      <c r="ADV4" s="22"/>
      <c r="ADW4" s="22"/>
      <c r="ADX4" s="22"/>
      <c r="ADY4" s="22"/>
      <c r="ADZ4" s="22"/>
      <c r="AEA4" s="22"/>
      <c r="AEB4" s="22"/>
      <c r="AEC4" s="22"/>
      <c r="AED4" s="22"/>
      <c r="AEE4" s="22"/>
      <c r="AEF4" s="22"/>
      <c r="AEG4" s="22"/>
      <c r="AEH4" s="22"/>
      <c r="AEI4" s="22"/>
      <c r="AEJ4" s="22"/>
      <c r="AEK4" s="22"/>
      <c r="AEL4" s="22"/>
      <c r="AEM4" s="22"/>
      <c r="AEN4" s="22"/>
      <c r="AEO4" s="22"/>
      <c r="AEP4" s="22"/>
      <c r="AEQ4" s="22"/>
      <c r="AER4" s="22"/>
      <c r="AES4" s="22"/>
      <c r="AET4" s="22"/>
      <c r="AEU4" s="22"/>
      <c r="AEV4" s="22"/>
      <c r="AEW4" s="22"/>
      <c r="AEX4" s="22"/>
      <c r="AEY4" s="22"/>
      <c r="AEZ4" s="22"/>
      <c r="AFA4" s="22"/>
      <c r="AFB4" s="22"/>
      <c r="AFC4" s="22"/>
      <c r="AFD4" s="22"/>
      <c r="AFE4" s="22"/>
      <c r="AFF4" s="22"/>
      <c r="AFG4" s="22"/>
      <c r="AFH4" s="22"/>
      <c r="AFI4" s="22"/>
      <c r="AFJ4" s="22"/>
      <c r="AFK4" s="22"/>
      <c r="AFL4" s="22"/>
      <c r="AFM4" s="22"/>
      <c r="AFN4" s="22"/>
      <c r="AFO4" s="22"/>
      <c r="AFP4" s="22"/>
      <c r="AFQ4" s="22"/>
      <c r="AFR4" s="22"/>
      <c r="AFS4" s="22"/>
      <c r="AFT4" s="22"/>
      <c r="AFU4" s="22"/>
      <c r="AFV4" s="22"/>
      <c r="AFW4" s="22"/>
      <c r="AFX4" s="22"/>
      <c r="AFY4" s="22"/>
      <c r="AFZ4" s="22"/>
      <c r="AGA4" s="22"/>
      <c r="AGB4" s="22"/>
      <c r="AGC4" s="22"/>
      <c r="AGD4" s="22"/>
      <c r="AGE4" s="22"/>
      <c r="AGF4" s="22"/>
      <c r="AGG4" s="22"/>
      <c r="AGH4" s="22"/>
      <c r="AGI4" s="22"/>
      <c r="AGJ4" s="22"/>
      <c r="AGK4" s="22"/>
      <c r="AGL4" s="22"/>
      <c r="AGM4" s="22"/>
      <c r="AGN4" s="22"/>
      <c r="AGO4" s="22"/>
      <c r="AGP4" s="22"/>
      <c r="AGQ4" s="22"/>
      <c r="AGR4" s="22"/>
      <c r="AGS4" s="22"/>
      <c r="AGT4" s="22"/>
      <c r="AGU4" s="22"/>
      <c r="AGV4" s="22"/>
      <c r="AGW4" s="22"/>
      <c r="AGX4" s="22"/>
      <c r="AGY4" s="22"/>
      <c r="AGZ4" s="22"/>
      <c r="AHA4" s="22"/>
      <c r="AHB4" s="22"/>
      <c r="AHC4" s="22"/>
      <c r="AHD4" s="22"/>
      <c r="AHE4" s="22"/>
      <c r="AHF4" s="22"/>
      <c r="AHG4" s="22"/>
      <c r="AHH4" s="22"/>
      <c r="AHI4" s="22"/>
      <c r="AHJ4" s="22"/>
      <c r="AHK4" s="22"/>
      <c r="AHL4" s="22"/>
      <c r="AHM4" s="22"/>
      <c r="AHN4" s="22"/>
      <c r="AHO4" s="22"/>
      <c r="AHP4" s="22"/>
      <c r="AHQ4" s="22"/>
      <c r="AHR4" s="22"/>
      <c r="AHS4" s="22"/>
      <c r="AHT4" s="22"/>
      <c r="AHU4" s="22"/>
      <c r="AHV4" s="22"/>
      <c r="AHW4" s="22"/>
      <c r="AHX4" s="22"/>
      <c r="AHY4" s="22"/>
      <c r="AHZ4" s="22"/>
      <c r="AIA4" s="22"/>
      <c r="AIB4" s="22"/>
      <c r="AIC4" s="22"/>
      <c r="AID4" s="22"/>
      <c r="AIE4" s="22"/>
      <c r="AIF4" s="22"/>
      <c r="AIG4" s="22"/>
      <c r="AIH4" s="22"/>
      <c r="AII4" s="22"/>
      <c r="AIJ4" s="22"/>
      <c r="AIK4" s="22"/>
      <c r="AIL4" s="22"/>
      <c r="AIM4" s="22"/>
      <c r="AIN4" s="22"/>
      <c r="AIO4" s="22"/>
      <c r="AIP4" s="22"/>
      <c r="AIQ4" s="22"/>
      <c r="AIR4" s="22"/>
      <c r="AIS4" s="22"/>
      <c r="AIT4" s="22"/>
      <c r="AIU4" s="22"/>
      <c r="AIV4" s="22"/>
      <c r="AIW4" s="22"/>
      <c r="AIX4" s="22"/>
      <c r="AIY4" s="22"/>
      <c r="AIZ4" s="22"/>
      <c r="AJA4" s="22"/>
      <c r="AJB4" s="22"/>
      <c r="AJC4" s="22"/>
      <c r="AJD4" s="22"/>
      <c r="AJE4" s="22"/>
      <c r="AJF4" s="22"/>
      <c r="AJG4" s="22"/>
      <c r="AJH4" s="22"/>
      <c r="AJI4" s="22"/>
      <c r="AJJ4" s="22"/>
      <c r="AJK4" s="22"/>
      <c r="AJL4" s="22"/>
      <c r="AJM4" s="22"/>
      <c r="AJN4" s="22"/>
      <c r="AJO4" s="22"/>
      <c r="AJP4" s="22"/>
      <c r="AJQ4" s="22"/>
      <c r="AJR4" s="22"/>
      <c r="AJS4" s="22"/>
      <c r="AJT4" s="22"/>
      <c r="AJU4" s="22"/>
      <c r="AJV4" s="22"/>
      <c r="AJW4" s="22"/>
      <c r="AJX4" s="22"/>
      <c r="AJY4" s="22"/>
      <c r="AJZ4" s="22"/>
      <c r="AKA4" s="22"/>
      <c r="AKB4" s="22"/>
      <c r="AKC4" s="22"/>
      <c r="AKD4" s="22"/>
      <c r="AKE4" s="22"/>
      <c r="AKF4" s="22"/>
      <c r="AKG4" s="22"/>
      <c r="AKH4" s="22"/>
      <c r="AKI4" s="22"/>
      <c r="AKJ4" s="22"/>
      <c r="AKK4" s="22"/>
      <c r="AKL4" s="22"/>
      <c r="AKM4" s="22"/>
      <c r="AKN4" s="22"/>
      <c r="AKO4" s="22"/>
      <c r="AKP4" s="22"/>
      <c r="AKQ4" s="22"/>
      <c r="AKR4" s="22"/>
      <c r="AKS4" s="22"/>
      <c r="AKT4" s="22"/>
      <c r="AKU4" s="22"/>
      <c r="AKV4" s="22"/>
      <c r="AKW4" s="22"/>
      <c r="AKX4" s="22"/>
      <c r="AKY4" s="22"/>
      <c r="AKZ4" s="22"/>
      <c r="ALA4" s="22"/>
      <c r="ALB4" s="22"/>
      <c r="ALC4" s="22"/>
      <c r="ALD4" s="22"/>
      <c r="ALE4" s="22"/>
      <c r="ALF4" s="22"/>
      <c r="ALG4" s="22"/>
      <c r="ALH4" s="22"/>
      <c r="ALI4" s="22"/>
      <c r="ALJ4" s="22"/>
      <c r="ALK4" s="22"/>
      <c r="ALL4" s="22"/>
      <c r="ALM4" s="22"/>
      <c r="ALN4" s="22"/>
      <c r="ALO4" s="22"/>
      <c r="ALP4" s="22"/>
      <c r="ALQ4" s="22"/>
      <c r="ALR4" s="22"/>
      <c r="ALS4" s="22"/>
      <c r="ALT4" s="22"/>
      <c r="ALU4" s="22"/>
      <c r="ALV4" s="22"/>
      <c r="ALW4" s="22"/>
      <c r="ALX4" s="22"/>
      <c r="ALY4" s="22"/>
      <c r="ALZ4" s="22"/>
      <c r="AMA4" s="22"/>
      <c r="AMB4" s="22"/>
      <c r="AMC4" s="22"/>
      <c r="AMD4" s="22"/>
      <c r="AME4" s="22"/>
      <c r="AMF4" s="22"/>
      <c r="AMG4" s="22"/>
      <c r="AMH4" s="22"/>
      <c r="AMI4" s="22"/>
      <c r="AMJ4" s="22"/>
      <c r="AMK4" s="22"/>
      <c r="AML4" s="22"/>
      <c r="AMM4" s="22"/>
      <c r="AMN4" s="22"/>
      <c r="AMO4" s="22"/>
      <c r="AMP4" s="22"/>
      <c r="AMQ4" s="22"/>
      <c r="AMR4" s="22"/>
      <c r="AMS4" s="22"/>
      <c r="AMT4" s="22"/>
      <c r="AMU4" s="22"/>
      <c r="AMV4" s="22"/>
      <c r="AMW4" s="22"/>
      <c r="AMX4" s="22"/>
      <c r="AMY4" s="22"/>
      <c r="AMZ4" s="22"/>
      <c r="ANA4" s="22"/>
      <c r="ANB4" s="22"/>
      <c r="ANC4" s="22"/>
      <c r="AND4" s="22"/>
      <c r="ANE4" s="22"/>
      <c r="ANF4" s="22"/>
      <c r="ANG4" s="22"/>
      <c r="ANH4" s="22"/>
      <c r="ANI4" s="22"/>
      <c r="ANJ4" s="22"/>
      <c r="ANK4" s="22"/>
      <c r="ANL4" s="22"/>
      <c r="ANM4" s="22"/>
      <c r="ANN4" s="22"/>
      <c r="ANO4" s="22"/>
      <c r="ANP4" s="22"/>
      <c r="ANQ4" s="22"/>
      <c r="ANR4" s="22"/>
      <c r="ANS4" s="22"/>
      <c r="ANT4" s="22"/>
      <c r="ANU4" s="22"/>
      <c r="ANV4" s="22"/>
      <c r="ANW4" s="22"/>
      <c r="ANX4" s="22"/>
      <c r="ANY4" s="22"/>
      <c r="ANZ4" s="22"/>
      <c r="AOA4" s="22"/>
      <c r="AOB4" s="22"/>
      <c r="AOC4" s="22"/>
      <c r="AOD4" s="22"/>
      <c r="AOE4" s="22"/>
      <c r="AOF4" s="22"/>
      <c r="AOG4" s="22"/>
      <c r="AOH4" s="22"/>
      <c r="AOI4" s="22"/>
      <c r="AOJ4" s="22"/>
      <c r="AOK4" s="22"/>
      <c r="AOL4" s="22"/>
      <c r="AOM4" s="22"/>
      <c r="AON4" s="22"/>
      <c r="AOO4" s="22"/>
      <c r="AOP4" s="22"/>
      <c r="AOQ4" s="22"/>
      <c r="AOR4" s="22"/>
      <c r="AOS4" s="22"/>
      <c r="AOT4" s="22"/>
      <c r="AOU4" s="22"/>
      <c r="AOV4" s="22"/>
      <c r="AOW4" s="22"/>
      <c r="AOX4" s="22"/>
      <c r="AOY4" s="22"/>
      <c r="AOZ4" s="22"/>
      <c r="APA4" s="22"/>
      <c r="APB4" s="22"/>
      <c r="APC4" s="22"/>
      <c r="APD4" s="22"/>
      <c r="APE4" s="22"/>
      <c r="APF4" s="22"/>
      <c r="APG4" s="22"/>
      <c r="APH4" s="22"/>
      <c r="API4" s="22"/>
      <c r="APJ4" s="22"/>
      <c r="APK4" s="22"/>
      <c r="APL4" s="22"/>
      <c r="APM4" s="22"/>
      <c r="APN4" s="22"/>
      <c r="APO4" s="22"/>
      <c r="APP4" s="22"/>
      <c r="APQ4" s="22"/>
      <c r="APR4" s="22"/>
      <c r="APS4" s="22"/>
      <c r="APT4" s="22"/>
      <c r="APU4" s="22"/>
      <c r="APV4" s="22"/>
      <c r="APW4" s="22"/>
      <c r="APX4" s="22"/>
      <c r="APY4" s="22"/>
      <c r="APZ4" s="22"/>
      <c r="AQA4" s="22"/>
      <c r="AQB4" s="22"/>
      <c r="AQC4" s="22"/>
      <c r="AQD4" s="22"/>
      <c r="AQE4" s="22"/>
      <c r="AQF4" s="22"/>
      <c r="AQG4" s="22"/>
      <c r="AQH4" s="22"/>
      <c r="AQI4" s="22"/>
      <c r="AQJ4" s="22"/>
      <c r="AQK4" s="22"/>
      <c r="AQL4" s="22"/>
      <c r="AQM4" s="22"/>
      <c r="AQN4" s="22"/>
      <c r="AQO4" s="22"/>
      <c r="AQP4" s="22"/>
      <c r="AQQ4" s="22"/>
      <c r="AQR4" s="22"/>
      <c r="AQS4" s="22"/>
      <c r="AQT4" s="22"/>
      <c r="AQU4" s="22"/>
      <c r="AQV4" s="22"/>
      <c r="AQW4" s="22"/>
      <c r="AQX4" s="22"/>
      <c r="AQY4" s="22"/>
      <c r="AQZ4" s="22"/>
      <c r="ARA4" s="22"/>
      <c r="ARB4" s="22"/>
      <c r="ARC4" s="22"/>
      <c r="ARD4" s="22"/>
      <c r="ARE4" s="22"/>
      <c r="ARF4" s="22"/>
      <c r="ARG4" s="22"/>
      <c r="ARH4" s="22"/>
      <c r="ARI4" s="22"/>
      <c r="ARJ4" s="22"/>
      <c r="ARK4" s="22"/>
      <c r="ARL4" s="22"/>
      <c r="ARM4" s="22"/>
      <c r="ARN4" s="22"/>
      <c r="ARO4" s="22"/>
      <c r="ARP4" s="22"/>
      <c r="ARQ4" s="22"/>
      <c r="ARR4" s="22"/>
      <c r="ARS4" s="22"/>
      <c r="ART4" s="22"/>
      <c r="ARU4" s="22"/>
      <c r="ARV4" s="22"/>
      <c r="ARW4" s="22"/>
      <c r="ARX4" s="22"/>
      <c r="ARY4" s="22"/>
      <c r="ARZ4" s="22"/>
      <c r="ASA4" s="22"/>
      <c r="ASB4" s="22"/>
      <c r="ASC4" s="22"/>
      <c r="ASD4" s="22"/>
      <c r="ASE4" s="22"/>
      <c r="ASF4" s="22"/>
      <c r="ASG4" s="22"/>
      <c r="ASH4" s="22"/>
      <c r="ASI4" s="22"/>
      <c r="ASJ4" s="22"/>
      <c r="ASK4" s="22"/>
      <c r="ASL4" s="22"/>
      <c r="ASM4" s="22"/>
      <c r="ASN4" s="22"/>
      <c r="ASO4" s="22"/>
      <c r="ASP4" s="22"/>
      <c r="ASQ4" s="22"/>
      <c r="ASR4" s="22"/>
      <c r="ASS4" s="22"/>
      <c r="AST4" s="22"/>
      <c r="ASU4" s="22"/>
      <c r="ASV4" s="22"/>
      <c r="ASW4" s="22"/>
      <c r="ASX4" s="22"/>
      <c r="ASY4" s="22"/>
      <c r="ASZ4" s="22"/>
      <c r="ATA4" s="22"/>
      <c r="ATB4" s="22"/>
      <c r="ATC4" s="22"/>
      <c r="ATD4" s="22"/>
      <c r="ATE4" s="22"/>
      <c r="ATF4" s="22"/>
      <c r="ATG4" s="22"/>
      <c r="ATH4" s="22"/>
      <c r="ATI4" s="22"/>
      <c r="ATJ4" s="22"/>
      <c r="ATK4" s="22"/>
      <c r="ATL4" s="22"/>
      <c r="ATM4" s="22"/>
      <c r="ATN4" s="22"/>
      <c r="ATO4" s="22"/>
      <c r="ATP4" s="22"/>
      <c r="ATQ4" s="22"/>
      <c r="ATR4" s="22"/>
      <c r="ATS4" s="22"/>
      <c r="ATT4" s="22"/>
      <c r="ATU4" s="22"/>
      <c r="ATV4" s="22"/>
      <c r="ATW4" s="22"/>
      <c r="ATX4" s="22"/>
      <c r="ATY4" s="22"/>
      <c r="ATZ4" s="22"/>
      <c r="AUA4" s="22"/>
      <c r="AUB4" s="22"/>
      <c r="AUC4" s="22"/>
      <c r="AUD4" s="22"/>
      <c r="AUE4" s="22"/>
      <c r="AUF4" s="22"/>
      <c r="AUG4" s="22"/>
      <c r="AUH4" s="22"/>
      <c r="AUI4" s="22"/>
      <c r="AUJ4" s="22"/>
      <c r="AUK4" s="22"/>
      <c r="AUL4" s="22"/>
      <c r="AUM4" s="22"/>
      <c r="AUN4" s="22"/>
      <c r="AUO4" s="22"/>
      <c r="AUP4" s="22"/>
      <c r="AUQ4" s="22"/>
      <c r="AUR4" s="22"/>
      <c r="AUS4" s="22"/>
      <c r="AUT4" s="22"/>
      <c r="AUU4" s="22"/>
      <c r="AUV4" s="22"/>
      <c r="AUW4" s="22"/>
      <c r="AUX4" s="22"/>
      <c r="AUY4" s="22"/>
      <c r="AUZ4" s="22"/>
      <c r="AVA4" s="22"/>
      <c r="AVB4" s="22"/>
      <c r="AVC4" s="22"/>
      <c r="AVD4" s="22"/>
      <c r="AVE4" s="22"/>
      <c r="AVF4" s="22"/>
      <c r="AVG4" s="22"/>
      <c r="AVH4" s="22"/>
      <c r="AVI4" s="22"/>
      <c r="AVJ4" s="22"/>
      <c r="AVK4" s="22"/>
      <c r="AVL4" s="22"/>
      <c r="AVM4" s="22"/>
      <c r="AVN4" s="22"/>
      <c r="AVO4" s="22"/>
      <c r="AVP4" s="22"/>
      <c r="AVQ4" s="22"/>
      <c r="AVR4" s="22"/>
      <c r="AVS4" s="22"/>
      <c r="AVT4" s="22"/>
      <c r="AVU4" s="22"/>
      <c r="AVV4" s="22"/>
      <c r="AVW4" s="22"/>
      <c r="AVX4" s="22"/>
      <c r="AVY4" s="22"/>
      <c r="AVZ4" s="22"/>
      <c r="AWA4" s="22"/>
      <c r="AWB4" s="22"/>
      <c r="AWC4" s="22"/>
      <c r="AWD4" s="22"/>
      <c r="AWE4" s="22"/>
      <c r="AWF4" s="22"/>
      <c r="AWG4" s="22"/>
      <c r="AWH4" s="22"/>
      <c r="AWI4" s="22"/>
      <c r="AWJ4" s="22"/>
      <c r="AWK4" s="22"/>
      <c r="AWL4" s="22"/>
      <c r="AWM4" s="22"/>
      <c r="AWN4" s="22"/>
      <c r="AWO4" s="22"/>
      <c r="AWP4" s="22"/>
      <c r="AWQ4" s="22"/>
      <c r="AWR4" s="22"/>
      <c r="AWS4" s="22"/>
      <c r="AWT4" s="22"/>
      <c r="AWU4" s="22"/>
      <c r="AWV4" s="22"/>
      <c r="AWW4" s="22"/>
      <c r="AWX4" s="22"/>
      <c r="AWY4" s="22"/>
      <c r="AWZ4" s="22"/>
      <c r="AXA4" s="22"/>
      <c r="AXB4" s="22"/>
      <c r="AXC4" s="22"/>
      <c r="AXD4" s="22"/>
      <c r="AXE4" s="22"/>
      <c r="AXF4" s="22"/>
      <c r="AXG4" s="22"/>
      <c r="AXH4" s="22"/>
      <c r="AXI4" s="22"/>
      <c r="AXJ4" s="22"/>
      <c r="AXK4" s="22"/>
      <c r="AXL4" s="22"/>
      <c r="AXM4" s="22"/>
      <c r="AXN4" s="22"/>
      <c r="AXO4" s="22"/>
      <c r="AXP4" s="22"/>
      <c r="AXQ4" s="22"/>
      <c r="AXR4" s="22"/>
      <c r="AXS4" s="22"/>
      <c r="AXT4" s="22"/>
      <c r="AXU4" s="22"/>
      <c r="AXV4" s="22"/>
      <c r="AXW4" s="22"/>
      <c r="AXX4" s="22"/>
      <c r="AXY4" s="22"/>
      <c r="AXZ4" s="22"/>
      <c r="AYA4" s="22"/>
      <c r="AYB4" s="22"/>
      <c r="AYC4" s="22"/>
      <c r="AYD4" s="22"/>
      <c r="AYE4" s="22"/>
      <c r="AYF4" s="22"/>
      <c r="AYG4" s="22"/>
      <c r="AYH4" s="22"/>
      <c r="AYI4" s="22"/>
      <c r="AYJ4" s="22"/>
      <c r="AYK4" s="22"/>
      <c r="AYL4" s="22"/>
      <c r="AYM4" s="22"/>
      <c r="AYN4" s="22"/>
      <c r="AYO4" s="22"/>
      <c r="AYP4" s="22"/>
      <c r="AYQ4" s="22"/>
      <c r="AYR4" s="22"/>
      <c r="AYS4" s="22"/>
      <c r="AYT4" s="22"/>
      <c r="AYU4" s="22"/>
      <c r="AYV4" s="22"/>
      <c r="AYW4" s="22"/>
      <c r="AYX4" s="22"/>
      <c r="AYY4" s="22"/>
      <c r="AYZ4" s="22"/>
      <c r="AZA4" s="22"/>
      <c r="AZB4" s="22"/>
      <c r="AZC4" s="22"/>
      <c r="AZD4" s="22"/>
      <c r="AZE4" s="22"/>
      <c r="AZF4" s="22"/>
      <c r="AZG4" s="22"/>
      <c r="AZH4" s="22"/>
      <c r="AZI4" s="22"/>
      <c r="AZJ4" s="22"/>
      <c r="AZK4" s="22"/>
      <c r="AZL4" s="22"/>
      <c r="AZM4" s="22"/>
      <c r="AZN4" s="22"/>
      <c r="AZO4" s="22"/>
      <c r="AZP4" s="22"/>
      <c r="AZQ4" s="22"/>
      <c r="AZR4" s="22"/>
      <c r="AZS4" s="22"/>
      <c r="AZT4" s="22"/>
      <c r="AZU4" s="22"/>
      <c r="AZV4" s="22"/>
      <c r="AZW4" s="22"/>
      <c r="AZX4" s="22"/>
      <c r="AZY4" s="22"/>
      <c r="AZZ4" s="22"/>
      <c r="BAA4" s="22"/>
      <c r="BAB4" s="22"/>
      <c r="BAC4" s="22"/>
      <c r="BAD4" s="22"/>
      <c r="BAE4" s="22"/>
      <c r="BAF4" s="22"/>
      <c r="BAG4" s="22"/>
      <c r="BAH4" s="22"/>
      <c r="BAI4" s="22"/>
      <c r="BAJ4" s="22"/>
      <c r="BAK4" s="22"/>
      <c r="BAL4" s="22"/>
      <c r="BAM4" s="22"/>
      <c r="BAN4" s="22"/>
      <c r="BAO4" s="22"/>
      <c r="BAP4" s="22"/>
      <c r="BAQ4" s="22"/>
      <c r="BAR4" s="22"/>
      <c r="BAS4" s="22"/>
      <c r="BAT4" s="22"/>
      <c r="BAU4" s="22"/>
      <c r="BAV4" s="22"/>
      <c r="BAW4" s="22"/>
      <c r="BAX4" s="22"/>
      <c r="BAY4" s="22"/>
      <c r="BAZ4" s="22"/>
      <c r="BBA4" s="22"/>
      <c r="BBB4" s="22"/>
      <c r="BBC4" s="22"/>
      <c r="BBD4" s="22"/>
      <c r="BBE4" s="22"/>
      <c r="BBF4" s="22"/>
      <c r="BBG4" s="22"/>
      <c r="BBH4" s="22"/>
      <c r="BBI4" s="22"/>
      <c r="BBJ4" s="22"/>
      <c r="BBK4" s="22"/>
      <c r="BBL4" s="22"/>
      <c r="BBM4" s="22"/>
      <c r="BBN4" s="22"/>
      <c r="BBO4" s="22"/>
      <c r="BBP4" s="22"/>
      <c r="BBQ4" s="22"/>
      <c r="BBR4" s="22"/>
      <c r="BBS4" s="22"/>
      <c r="BBT4" s="22"/>
      <c r="BBU4" s="22"/>
      <c r="BBV4" s="22"/>
      <c r="BBW4" s="22"/>
      <c r="BBX4" s="22"/>
      <c r="BBY4" s="22"/>
      <c r="BBZ4" s="22"/>
      <c r="BCA4" s="22"/>
      <c r="BCB4" s="22"/>
      <c r="BCC4" s="22"/>
      <c r="BCD4" s="22"/>
      <c r="BCE4" s="22"/>
      <c r="BCF4" s="22"/>
      <c r="BCG4" s="22"/>
      <c r="BCH4" s="22"/>
      <c r="BCI4" s="22"/>
      <c r="BCJ4" s="22"/>
      <c r="BCK4" s="22"/>
      <c r="BCL4" s="22"/>
      <c r="BCM4" s="22"/>
      <c r="BCN4" s="22"/>
      <c r="BCO4" s="22"/>
      <c r="BCP4" s="22"/>
      <c r="BCQ4" s="22"/>
      <c r="BCR4" s="22"/>
      <c r="BCS4" s="22"/>
      <c r="BCT4" s="22"/>
      <c r="BCU4" s="22"/>
      <c r="BCV4" s="22"/>
      <c r="BCW4" s="22"/>
      <c r="BCX4" s="22"/>
      <c r="BCY4" s="22"/>
      <c r="BCZ4" s="22"/>
      <c r="BDA4" s="22"/>
      <c r="BDB4" s="22"/>
      <c r="BDC4" s="22"/>
      <c r="BDD4" s="22"/>
      <c r="BDE4" s="22"/>
      <c r="BDF4" s="22"/>
      <c r="BDG4" s="22"/>
      <c r="BDH4" s="22"/>
      <c r="BDI4" s="22"/>
      <c r="BDJ4" s="22"/>
      <c r="BDK4" s="22"/>
      <c r="BDL4" s="22"/>
      <c r="BDM4" s="22"/>
      <c r="BDN4" s="22"/>
      <c r="BDO4" s="22"/>
      <c r="BDP4" s="22"/>
      <c r="BDQ4" s="22"/>
      <c r="BDR4" s="22"/>
      <c r="BDS4" s="22"/>
      <c r="BDT4" s="22"/>
      <c r="BDU4" s="22"/>
      <c r="BDV4" s="22"/>
      <c r="BDW4" s="22"/>
      <c r="BDX4" s="22"/>
      <c r="BDY4" s="22"/>
      <c r="BDZ4" s="22"/>
      <c r="BEA4" s="22"/>
      <c r="BEB4" s="22"/>
      <c r="BEC4" s="22"/>
      <c r="BED4" s="22"/>
      <c r="BEE4" s="22"/>
      <c r="BEF4" s="22"/>
      <c r="BEG4" s="22"/>
      <c r="BEH4" s="22"/>
      <c r="BEI4" s="22"/>
      <c r="BEJ4" s="22"/>
      <c r="BEK4" s="22"/>
      <c r="BEL4" s="22"/>
      <c r="BEM4" s="22"/>
      <c r="BEN4" s="22"/>
      <c r="BEO4" s="22"/>
      <c r="BEP4" s="22"/>
      <c r="BEQ4" s="22"/>
      <c r="BER4" s="22"/>
      <c r="BES4" s="22"/>
      <c r="BET4" s="22"/>
      <c r="BEU4" s="22"/>
      <c r="BEV4" s="22"/>
      <c r="BEW4" s="22"/>
      <c r="BEX4" s="22"/>
      <c r="BEY4" s="22"/>
      <c r="BEZ4" s="22"/>
      <c r="BFA4" s="22"/>
      <c r="BFB4" s="22"/>
      <c r="BFC4" s="22"/>
      <c r="BFD4" s="22"/>
      <c r="BFE4" s="22"/>
      <c r="BFF4" s="22"/>
      <c r="BFG4" s="22"/>
      <c r="BFH4" s="22"/>
      <c r="BFI4" s="22"/>
      <c r="BFJ4" s="22"/>
      <c r="BFK4" s="22"/>
      <c r="BFL4" s="22"/>
      <c r="BFM4" s="22"/>
      <c r="BFN4" s="22"/>
      <c r="BFO4" s="22"/>
      <c r="BFP4" s="22"/>
      <c r="BFQ4" s="22"/>
      <c r="BFR4" s="22"/>
      <c r="BFS4" s="22"/>
      <c r="BFT4" s="22"/>
      <c r="BFU4" s="22"/>
      <c r="BFV4" s="22"/>
      <c r="BFW4" s="22"/>
      <c r="BFX4" s="22"/>
      <c r="BFY4" s="22"/>
      <c r="BFZ4" s="22"/>
      <c r="BGA4" s="22"/>
      <c r="BGB4" s="22"/>
      <c r="BGC4" s="22"/>
      <c r="BGD4" s="22"/>
      <c r="BGE4" s="22"/>
      <c r="BGF4" s="22"/>
      <c r="BGG4" s="22"/>
      <c r="BGH4" s="22"/>
      <c r="BGI4" s="22"/>
      <c r="BGJ4" s="22"/>
      <c r="BGK4" s="22"/>
      <c r="BGL4" s="22"/>
      <c r="BGM4" s="22"/>
      <c r="BGN4" s="22"/>
      <c r="BGO4" s="22"/>
      <c r="BGP4" s="22"/>
      <c r="BGQ4" s="22"/>
      <c r="BGR4" s="22"/>
      <c r="BGS4" s="22"/>
      <c r="BGT4" s="22"/>
      <c r="BGU4" s="22"/>
      <c r="BGV4" s="22"/>
      <c r="BGW4" s="22"/>
      <c r="BGX4" s="22"/>
      <c r="BGY4" s="22"/>
      <c r="BGZ4" s="22"/>
      <c r="BHA4" s="22"/>
      <c r="BHB4" s="22"/>
      <c r="BHC4" s="22"/>
      <c r="BHD4" s="22"/>
      <c r="BHE4" s="22"/>
      <c r="BHF4" s="22"/>
      <c r="BHG4" s="22"/>
      <c r="BHH4" s="22"/>
      <c r="BHI4" s="22"/>
      <c r="BHJ4" s="22"/>
      <c r="BHK4" s="22"/>
      <c r="BHL4" s="22"/>
      <c r="BHM4" s="22"/>
      <c r="BHN4" s="22"/>
      <c r="BHO4" s="22"/>
      <c r="BHP4" s="22"/>
      <c r="BHQ4" s="22"/>
      <c r="BHR4" s="22"/>
      <c r="BHS4" s="22"/>
      <c r="BHT4" s="22"/>
      <c r="BHU4" s="22"/>
      <c r="BHV4" s="22"/>
      <c r="BHW4" s="22"/>
      <c r="BHX4" s="22"/>
      <c r="BHY4" s="22"/>
      <c r="BHZ4" s="22"/>
      <c r="BIA4" s="22"/>
      <c r="BIB4" s="22"/>
      <c r="BIC4" s="22"/>
      <c r="BID4" s="22"/>
      <c r="BIE4" s="22"/>
      <c r="BIF4" s="22"/>
      <c r="BIG4" s="22"/>
      <c r="BIH4" s="22"/>
      <c r="BII4" s="22"/>
      <c r="BIJ4" s="22"/>
      <c r="BIK4" s="22"/>
      <c r="BIL4" s="22"/>
      <c r="BIM4" s="22"/>
      <c r="BIN4" s="22"/>
      <c r="BIO4" s="22"/>
      <c r="BIP4" s="22"/>
      <c r="BIQ4" s="22"/>
      <c r="BIR4" s="22"/>
      <c r="BIS4" s="22"/>
      <c r="BIT4" s="22"/>
      <c r="BIU4" s="22"/>
      <c r="BIV4" s="22"/>
      <c r="BIW4" s="22"/>
      <c r="BIX4" s="22"/>
      <c r="BIY4" s="22"/>
      <c r="BIZ4" s="22"/>
      <c r="BJA4" s="22"/>
      <c r="BJB4" s="22"/>
      <c r="BJC4" s="22"/>
      <c r="BJD4" s="22"/>
      <c r="BJE4" s="22"/>
      <c r="BJF4" s="22"/>
      <c r="BJG4" s="22"/>
      <c r="BJH4" s="22"/>
      <c r="BJI4" s="22"/>
      <c r="BJJ4" s="22"/>
      <c r="BJK4" s="22"/>
      <c r="BJL4" s="22"/>
      <c r="BJM4" s="22"/>
      <c r="BJN4" s="22"/>
      <c r="BJO4" s="22"/>
      <c r="BJP4" s="22"/>
      <c r="BJQ4" s="22"/>
      <c r="BJR4" s="22"/>
      <c r="BJS4" s="22"/>
      <c r="BJT4" s="22"/>
      <c r="BJU4" s="22"/>
      <c r="BJV4" s="22"/>
      <c r="BJW4" s="22"/>
      <c r="BJX4" s="22"/>
      <c r="BJY4" s="22"/>
      <c r="BJZ4" s="22"/>
      <c r="BKA4" s="22"/>
      <c r="BKB4" s="22"/>
      <c r="BKC4" s="22"/>
      <c r="BKD4" s="22"/>
      <c r="BKE4" s="22"/>
      <c r="BKF4" s="22"/>
      <c r="BKG4" s="22"/>
      <c r="BKH4" s="22"/>
      <c r="BKI4" s="22"/>
      <c r="BKJ4" s="22"/>
      <c r="BKK4" s="22"/>
      <c r="BKL4" s="22"/>
      <c r="BKM4" s="22"/>
      <c r="BKN4" s="22"/>
      <c r="BKO4" s="22"/>
      <c r="BKP4" s="22"/>
      <c r="BKQ4" s="22"/>
      <c r="BKR4" s="22"/>
      <c r="BKS4" s="22"/>
      <c r="BKT4" s="22"/>
      <c r="BKU4" s="22"/>
      <c r="BKV4" s="22"/>
      <c r="BKW4" s="22"/>
      <c r="BKX4" s="22"/>
      <c r="BKY4" s="22"/>
      <c r="BKZ4" s="22"/>
      <c r="BLA4" s="22"/>
      <c r="BLB4" s="22"/>
      <c r="BLC4" s="22"/>
      <c r="BLD4" s="22"/>
      <c r="BLE4" s="22"/>
      <c r="BLF4" s="22"/>
      <c r="BLG4" s="22"/>
      <c r="BLH4" s="22"/>
      <c r="BLI4" s="22"/>
      <c r="BLJ4" s="22"/>
      <c r="BLK4" s="22"/>
      <c r="BLL4" s="22"/>
      <c r="BLM4" s="22"/>
      <c r="BLN4" s="22"/>
      <c r="BLO4" s="22"/>
      <c r="BLP4" s="22"/>
      <c r="BLQ4" s="22"/>
      <c r="BLR4" s="22"/>
      <c r="BLS4" s="22"/>
      <c r="BLT4" s="22"/>
      <c r="BLU4" s="22"/>
      <c r="BLV4" s="22"/>
      <c r="BLW4" s="22"/>
      <c r="BLX4" s="22"/>
      <c r="BLY4" s="22"/>
      <c r="BLZ4" s="22"/>
      <c r="BMA4" s="22"/>
      <c r="BMB4" s="22"/>
      <c r="BMC4" s="22"/>
      <c r="BMD4" s="22"/>
      <c r="BME4" s="22"/>
      <c r="BMF4" s="22"/>
      <c r="BMG4" s="22"/>
      <c r="BMH4" s="22"/>
      <c r="BMI4" s="22"/>
      <c r="BMJ4" s="22"/>
      <c r="BMK4" s="22"/>
      <c r="BML4" s="22"/>
      <c r="BMM4" s="22"/>
      <c r="BMN4" s="22"/>
      <c r="BMO4" s="22"/>
      <c r="BMP4" s="22"/>
      <c r="BMQ4" s="22"/>
      <c r="BMR4" s="22"/>
      <c r="BMS4" s="22"/>
      <c r="BMT4" s="22"/>
      <c r="BMU4" s="22"/>
      <c r="BMV4" s="22"/>
      <c r="BMW4" s="22"/>
      <c r="BMX4" s="22"/>
      <c r="BMY4" s="22"/>
      <c r="BMZ4" s="22"/>
      <c r="BNA4" s="22"/>
      <c r="BNB4" s="22"/>
      <c r="BNC4" s="22"/>
      <c r="BND4" s="22"/>
      <c r="BNE4" s="22"/>
      <c r="BNF4" s="22"/>
      <c r="BNG4" s="22"/>
      <c r="BNH4" s="22"/>
      <c r="BNI4" s="22"/>
      <c r="BNJ4" s="22"/>
      <c r="BNK4" s="22"/>
      <c r="BNL4" s="22"/>
      <c r="BNM4" s="22"/>
      <c r="BNN4" s="22"/>
      <c r="BNO4" s="22"/>
      <c r="BNP4" s="22"/>
      <c r="BNQ4" s="22"/>
      <c r="BNR4" s="22"/>
      <c r="BNS4" s="22"/>
      <c r="BNT4" s="22"/>
      <c r="BNU4" s="22"/>
      <c r="BNV4" s="22"/>
      <c r="BNW4" s="22"/>
      <c r="BNX4" s="22"/>
      <c r="BNY4" s="22"/>
      <c r="BNZ4" s="22"/>
      <c r="BOA4" s="22"/>
      <c r="BOB4" s="22"/>
      <c r="BOC4" s="22"/>
      <c r="BOD4" s="22"/>
      <c r="BOE4" s="22"/>
      <c r="BOF4" s="22"/>
      <c r="BOG4" s="22"/>
      <c r="BOH4" s="22"/>
      <c r="BOI4" s="22"/>
      <c r="BOJ4" s="22"/>
      <c r="BOK4" s="22"/>
      <c r="BOL4" s="22"/>
      <c r="BOM4" s="22"/>
      <c r="BON4" s="22"/>
      <c r="BOO4" s="22"/>
      <c r="BOP4" s="22"/>
      <c r="BOQ4" s="22"/>
      <c r="BOR4" s="22"/>
      <c r="BOS4" s="22"/>
      <c r="BOT4" s="22"/>
      <c r="BOU4" s="22"/>
      <c r="BOV4" s="22"/>
      <c r="BOW4" s="22"/>
      <c r="BOX4" s="22"/>
      <c r="BOY4" s="22"/>
      <c r="BOZ4" s="22"/>
      <c r="BPA4" s="22"/>
      <c r="BPB4" s="22"/>
      <c r="BPC4" s="22"/>
      <c r="BPD4" s="22"/>
      <c r="BPE4" s="22"/>
      <c r="BPF4" s="22"/>
      <c r="BPG4" s="22"/>
      <c r="BPH4" s="22"/>
      <c r="BPI4" s="22"/>
      <c r="BPJ4" s="22"/>
      <c r="BPK4" s="22"/>
      <c r="BPL4" s="22"/>
      <c r="BPM4" s="22"/>
      <c r="BPN4" s="22"/>
      <c r="BPO4" s="22"/>
      <c r="BPP4" s="22"/>
      <c r="BPQ4" s="22"/>
      <c r="BPR4" s="22"/>
      <c r="BPS4" s="22"/>
      <c r="BPT4" s="22"/>
      <c r="BPU4" s="22"/>
      <c r="BPV4" s="22"/>
      <c r="BPW4" s="22"/>
      <c r="BPX4" s="22"/>
      <c r="BPY4" s="22"/>
      <c r="BPZ4" s="22"/>
      <c r="BQA4" s="22"/>
      <c r="BQB4" s="22"/>
      <c r="BQC4" s="22"/>
      <c r="BQD4" s="22"/>
      <c r="BQE4" s="22"/>
      <c r="BQF4" s="22"/>
      <c r="BQG4" s="22"/>
      <c r="BQH4" s="22"/>
      <c r="BQI4" s="22"/>
      <c r="BQJ4" s="22"/>
      <c r="BQK4" s="22"/>
      <c r="BQL4" s="22"/>
      <c r="BQM4" s="22"/>
      <c r="BQN4" s="22"/>
      <c r="BQO4" s="22"/>
      <c r="BQP4" s="22"/>
      <c r="BQQ4" s="22"/>
      <c r="BQR4" s="22"/>
      <c r="BQS4" s="22"/>
      <c r="BQT4" s="22"/>
      <c r="BQU4" s="22"/>
      <c r="BQV4" s="22"/>
      <c r="BQW4" s="22"/>
      <c r="BQX4" s="22"/>
      <c r="BQY4" s="22"/>
      <c r="BQZ4" s="22"/>
      <c r="BRA4" s="22"/>
      <c r="BRB4" s="22"/>
      <c r="BRC4" s="22"/>
      <c r="BRD4" s="22"/>
      <c r="BRE4" s="22"/>
      <c r="BRF4" s="22"/>
      <c r="BRG4" s="22"/>
      <c r="BRH4" s="22"/>
      <c r="BRI4" s="22"/>
      <c r="BRJ4" s="22"/>
      <c r="BRK4" s="22"/>
      <c r="BRL4" s="22"/>
      <c r="BRM4" s="22"/>
      <c r="BRN4" s="22"/>
      <c r="BRO4" s="22"/>
      <c r="BRP4" s="22"/>
      <c r="BRQ4" s="22"/>
      <c r="BRR4" s="22"/>
      <c r="BRS4" s="22"/>
      <c r="BRT4" s="22"/>
      <c r="BRU4" s="22"/>
      <c r="BRV4" s="22"/>
      <c r="BRW4" s="22"/>
      <c r="BRX4" s="22"/>
      <c r="BRY4" s="22"/>
      <c r="BRZ4" s="22"/>
      <c r="BSA4" s="22"/>
      <c r="BSB4" s="22"/>
      <c r="BSC4" s="22"/>
      <c r="BSD4" s="22"/>
      <c r="BSE4" s="22"/>
      <c r="BSF4" s="22"/>
      <c r="BSG4" s="22"/>
      <c r="BSH4" s="22"/>
      <c r="BSI4" s="22"/>
      <c r="BSJ4" s="22"/>
      <c r="BSK4" s="22"/>
      <c r="BSL4" s="22"/>
      <c r="BSM4" s="22"/>
      <c r="BSN4" s="22"/>
      <c r="BSO4" s="22"/>
      <c r="BSP4" s="22"/>
      <c r="BSQ4" s="22"/>
      <c r="BSR4" s="22"/>
      <c r="BSS4" s="22"/>
      <c r="BST4" s="22"/>
      <c r="BSU4" s="22"/>
      <c r="BSV4" s="22"/>
      <c r="BSW4" s="22"/>
      <c r="BSX4" s="22"/>
      <c r="BSY4" s="22"/>
      <c r="BSZ4" s="22"/>
      <c r="BTA4" s="22"/>
      <c r="BTB4" s="22"/>
      <c r="BTC4" s="22"/>
      <c r="BTD4" s="22"/>
      <c r="BTE4" s="22"/>
      <c r="BTF4" s="22"/>
      <c r="BTG4" s="22"/>
      <c r="BTH4" s="22"/>
      <c r="BTI4" s="22"/>
      <c r="BTJ4" s="22"/>
      <c r="BTK4" s="22"/>
      <c r="BTL4" s="22"/>
      <c r="BTM4" s="22"/>
      <c r="BTN4" s="22"/>
      <c r="BTO4" s="22"/>
      <c r="BTP4" s="22"/>
      <c r="BTQ4" s="22"/>
      <c r="BTR4" s="22"/>
      <c r="BTS4" s="22"/>
      <c r="BTT4" s="22"/>
      <c r="BTU4" s="22"/>
      <c r="BTV4" s="22"/>
      <c r="BTW4" s="22"/>
      <c r="BTX4" s="22"/>
      <c r="BTY4" s="22"/>
      <c r="BTZ4" s="22"/>
      <c r="BUA4" s="22"/>
      <c r="BUB4" s="22"/>
      <c r="BUC4" s="22"/>
      <c r="BUD4" s="22"/>
      <c r="BUE4" s="22"/>
      <c r="BUF4" s="22"/>
      <c r="BUG4" s="22"/>
      <c r="BUH4" s="22"/>
      <c r="BUI4" s="22"/>
      <c r="BUJ4" s="22"/>
      <c r="BUK4" s="22"/>
      <c r="BUL4" s="22"/>
      <c r="BUM4" s="22"/>
      <c r="BUN4" s="22"/>
      <c r="BUO4" s="22"/>
      <c r="BUP4" s="22"/>
      <c r="BUQ4" s="22"/>
      <c r="BUR4" s="22"/>
      <c r="BUS4" s="22"/>
      <c r="BUT4" s="22"/>
      <c r="BUU4" s="22"/>
      <c r="BUV4" s="22"/>
      <c r="BUW4" s="22"/>
      <c r="BUX4" s="22"/>
      <c r="BUY4" s="22"/>
      <c r="BUZ4" s="22"/>
      <c r="BVA4" s="22"/>
      <c r="BVB4" s="22"/>
      <c r="BVC4" s="22"/>
      <c r="BVD4" s="22"/>
      <c r="BVE4" s="22"/>
      <c r="BVF4" s="22"/>
      <c r="BVG4" s="22"/>
      <c r="BVH4" s="22"/>
      <c r="BVI4" s="22"/>
      <c r="BVJ4" s="22"/>
      <c r="BVK4" s="22"/>
      <c r="BVL4" s="22"/>
      <c r="BVM4" s="22"/>
      <c r="BVN4" s="22"/>
      <c r="BVO4" s="22"/>
      <c r="BVP4" s="22"/>
      <c r="BVQ4" s="22"/>
      <c r="BVR4" s="22"/>
      <c r="BVS4" s="22"/>
      <c r="BVT4" s="22"/>
      <c r="BVU4" s="22"/>
      <c r="BVV4" s="22"/>
      <c r="BVW4" s="22"/>
      <c r="BVX4" s="22"/>
      <c r="BVY4" s="22"/>
      <c r="BVZ4" s="22"/>
      <c r="BWA4" s="22"/>
      <c r="BWB4" s="22"/>
      <c r="BWC4" s="22"/>
      <c r="BWD4" s="22"/>
      <c r="BWE4" s="22"/>
      <c r="BWF4" s="22"/>
      <c r="BWG4" s="22"/>
      <c r="BWH4" s="22"/>
      <c r="BWI4" s="22"/>
      <c r="BWJ4" s="22"/>
      <c r="BWK4" s="22"/>
      <c r="BWL4" s="22"/>
      <c r="BWM4" s="22"/>
      <c r="BWN4" s="22"/>
      <c r="BWO4" s="22"/>
      <c r="BWP4" s="22"/>
      <c r="BWQ4" s="22"/>
      <c r="BWR4" s="22"/>
      <c r="BWS4" s="22"/>
      <c r="BWT4" s="22"/>
      <c r="BWU4" s="22"/>
      <c r="BWV4" s="22"/>
      <c r="BWW4" s="22"/>
      <c r="BWX4" s="22"/>
      <c r="BWY4" s="22"/>
      <c r="BWZ4" s="22"/>
      <c r="BXA4" s="22"/>
      <c r="BXB4" s="22"/>
      <c r="BXC4" s="22"/>
      <c r="BXD4" s="22"/>
      <c r="BXE4" s="22"/>
      <c r="BXF4" s="22"/>
      <c r="BXG4" s="22"/>
      <c r="BXH4" s="22"/>
      <c r="BXI4" s="22"/>
      <c r="BXJ4" s="22"/>
      <c r="BXK4" s="22"/>
      <c r="BXL4" s="22"/>
      <c r="BXM4" s="22"/>
      <c r="BXN4" s="22"/>
      <c r="BXO4" s="22"/>
      <c r="BXP4" s="22"/>
      <c r="BXQ4" s="22"/>
      <c r="BXR4" s="22"/>
      <c r="BXS4" s="22"/>
      <c r="BXT4" s="22"/>
      <c r="BXU4" s="22"/>
      <c r="BXV4" s="22"/>
      <c r="BXW4" s="22"/>
      <c r="BXX4" s="22"/>
      <c r="BXY4" s="22"/>
      <c r="BXZ4" s="22"/>
      <c r="BYA4" s="22"/>
      <c r="BYB4" s="22"/>
      <c r="BYC4" s="22"/>
      <c r="BYD4" s="22"/>
      <c r="BYE4" s="22"/>
      <c r="BYF4" s="22"/>
      <c r="BYG4" s="22"/>
      <c r="BYH4" s="22"/>
      <c r="BYI4" s="22"/>
      <c r="BYJ4" s="22"/>
      <c r="BYK4" s="22"/>
      <c r="BYL4" s="22"/>
      <c r="BYM4" s="22"/>
      <c r="BYN4" s="22"/>
      <c r="BYO4" s="22"/>
      <c r="BYP4" s="22"/>
      <c r="BYQ4" s="22"/>
      <c r="BYR4" s="22"/>
      <c r="BYS4" s="22"/>
      <c r="BYT4" s="22"/>
      <c r="BYU4" s="22"/>
      <c r="BYV4" s="22"/>
      <c r="BYW4" s="22"/>
      <c r="BYX4" s="22"/>
      <c r="BYY4" s="22"/>
      <c r="BYZ4" s="22"/>
      <c r="BZA4" s="22"/>
      <c r="BZB4" s="22"/>
      <c r="BZC4" s="22"/>
      <c r="BZD4" s="22"/>
      <c r="BZE4" s="22"/>
      <c r="BZF4" s="22"/>
      <c r="BZG4" s="22"/>
      <c r="BZH4" s="22"/>
      <c r="BZI4" s="22"/>
      <c r="BZJ4" s="22"/>
      <c r="BZK4" s="22"/>
      <c r="BZL4" s="22"/>
      <c r="BZM4" s="22"/>
      <c r="BZN4" s="22"/>
      <c r="BZO4" s="22"/>
      <c r="BZP4" s="22"/>
      <c r="BZQ4" s="22"/>
      <c r="BZR4" s="22"/>
      <c r="BZS4" s="22"/>
      <c r="BZT4" s="22"/>
      <c r="BZU4" s="22"/>
      <c r="BZV4" s="22"/>
      <c r="BZW4" s="22"/>
      <c r="BZX4" s="22"/>
      <c r="BZY4" s="22"/>
      <c r="BZZ4" s="22"/>
      <c r="CAA4" s="22"/>
      <c r="CAB4" s="22"/>
      <c r="CAC4" s="22"/>
      <c r="CAD4" s="22"/>
      <c r="CAE4" s="22"/>
      <c r="CAF4" s="22"/>
      <c r="CAG4" s="22"/>
      <c r="CAH4" s="22"/>
      <c r="CAI4" s="22"/>
      <c r="CAJ4" s="22"/>
      <c r="CAK4" s="22"/>
      <c r="CAL4" s="22"/>
      <c r="CAM4" s="22"/>
      <c r="CAN4" s="22"/>
      <c r="CAO4" s="22"/>
      <c r="CAP4" s="22"/>
      <c r="CAQ4" s="22"/>
      <c r="CAR4" s="22"/>
      <c r="CAS4" s="22"/>
      <c r="CAT4" s="22"/>
      <c r="CAU4" s="22"/>
      <c r="CAV4" s="22"/>
      <c r="CAW4" s="22"/>
      <c r="CAX4" s="22"/>
      <c r="CAY4" s="22"/>
      <c r="CAZ4" s="22"/>
      <c r="CBA4" s="22"/>
      <c r="CBB4" s="22"/>
      <c r="CBC4" s="22"/>
      <c r="CBD4" s="22"/>
      <c r="CBE4" s="22"/>
      <c r="CBF4" s="22"/>
      <c r="CBG4" s="22"/>
      <c r="CBH4" s="22"/>
      <c r="CBI4" s="22"/>
      <c r="CBJ4" s="22"/>
      <c r="CBK4" s="22"/>
      <c r="CBL4" s="22"/>
      <c r="CBM4" s="22"/>
      <c r="CBN4" s="22"/>
      <c r="CBO4" s="22"/>
      <c r="CBP4" s="22"/>
      <c r="CBQ4" s="22"/>
      <c r="CBR4" s="22"/>
      <c r="CBS4" s="22"/>
      <c r="CBT4" s="22"/>
      <c r="CBU4" s="22"/>
      <c r="CBV4" s="22"/>
      <c r="CBW4" s="22"/>
      <c r="CBX4" s="22"/>
      <c r="CBY4" s="22"/>
      <c r="CBZ4" s="22"/>
      <c r="CCA4" s="22"/>
      <c r="CCB4" s="22"/>
      <c r="CCC4" s="22"/>
      <c r="CCD4" s="22"/>
      <c r="CCE4" s="22"/>
      <c r="CCF4" s="22"/>
      <c r="CCG4" s="22"/>
      <c r="CCH4" s="22"/>
      <c r="CCI4" s="22"/>
      <c r="CCJ4" s="22"/>
      <c r="CCK4" s="22"/>
      <c r="CCL4" s="22"/>
      <c r="CCM4" s="22"/>
      <c r="CCN4" s="22"/>
      <c r="CCO4" s="22"/>
      <c r="CCP4" s="22"/>
      <c r="CCQ4" s="22"/>
      <c r="CCR4" s="22"/>
      <c r="CCS4" s="22"/>
      <c r="CCT4" s="22"/>
      <c r="CCU4" s="22"/>
      <c r="CCV4" s="22"/>
      <c r="CCW4" s="22"/>
      <c r="CCX4" s="22"/>
      <c r="CCY4" s="22"/>
      <c r="CCZ4" s="22"/>
      <c r="CDA4" s="22"/>
      <c r="CDB4" s="22"/>
      <c r="CDC4" s="22"/>
      <c r="CDD4" s="22"/>
      <c r="CDE4" s="22"/>
      <c r="CDF4" s="22"/>
      <c r="CDG4" s="22"/>
      <c r="CDH4" s="22"/>
      <c r="CDI4" s="22"/>
      <c r="CDJ4" s="22"/>
      <c r="CDK4" s="22"/>
      <c r="CDL4" s="22"/>
      <c r="CDM4" s="22"/>
      <c r="CDN4" s="22"/>
      <c r="CDO4" s="22"/>
      <c r="CDP4" s="22"/>
      <c r="CDQ4" s="22"/>
      <c r="CDR4" s="22"/>
      <c r="CDS4" s="22"/>
      <c r="CDT4" s="22"/>
      <c r="CDU4" s="22"/>
      <c r="CDV4" s="22"/>
      <c r="CDW4" s="22"/>
      <c r="CDX4" s="22"/>
      <c r="CDY4" s="22"/>
      <c r="CDZ4" s="22"/>
      <c r="CEA4" s="22"/>
      <c r="CEB4" s="22"/>
      <c r="CEC4" s="22"/>
      <c r="CED4" s="22"/>
      <c r="CEE4" s="22"/>
      <c r="CEF4" s="22"/>
      <c r="CEG4" s="22"/>
      <c r="CEH4" s="22"/>
      <c r="CEI4" s="22"/>
      <c r="CEJ4" s="22"/>
      <c r="CEK4" s="22"/>
      <c r="CEL4" s="22"/>
      <c r="CEM4" s="22"/>
      <c r="CEN4" s="22"/>
      <c r="CEO4" s="22"/>
      <c r="CEP4" s="22"/>
      <c r="CEQ4" s="22"/>
      <c r="CER4" s="22"/>
      <c r="CES4" s="22"/>
      <c r="CET4" s="22"/>
      <c r="CEU4" s="22"/>
      <c r="CEV4" s="22"/>
      <c r="CEW4" s="22"/>
      <c r="CEX4" s="22"/>
      <c r="CEY4" s="22"/>
      <c r="CEZ4" s="22"/>
      <c r="CFA4" s="22"/>
      <c r="CFB4" s="22"/>
      <c r="CFC4" s="22"/>
      <c r="CFD4" s="22"/>
      <c r="CFE4" s="22"/>
      <c r="CFF4" s="22"/>
      <c r="CFG4" s="22"/>
      <c r="CFH4" s="22"/>
      <c r="CFI4" s="22"/>
      <c r="CFJ4" s="22"/>
      <c r="CFK4" s="22"/>
      <c r="CFL4" s="22"/>
      <c r="CFM4" s="22"/>
      <c r="CFN4" s="22"/>
      <c r="CFO4" s="22"/>
      <c r="CFP4" s="22"/>
      <c r="CFQ4" s="22"/>
      <c r="CFR4" s="22"/>
      <c r="CFS4" s="22"/>
      <c r="CFT4" s="22"/>
      <c r="CFU4" s="22"/>
      <c r="CFV4" s="22"/>
      <c r="CFW4" s="22"/>
      <c r="CFX4" s="22"/>
      <c r="CFY4" s="22"/>
      <c r="CFZ4" s="22"/>
      <c r="CGA4" s="22"/>
      <c r="CGB4" s="22"/>
      <c r="CGC4" s="22"/>
      <c r="CGD4" s="22"/>
      <c r="CGE4" s="22"/>
      <c r="CGF4" s="22"/>
      <c r="CGG4" s="22"/>
      <c r="CGH4" s="22"/>
      <c r="CGI4" s="22"/>
      <c r="CGJ4" s="22"/>
      <c r="CGK4" s="22"/>
      <c r="CGL4" s="22"/>
      <c r="CGM4" s="22"/>
      <c r="CGN4" s="22"/>
      <c r="CGO4" s="22"/>
      <c r="CGP4" s="22"/>
      <c r="CGQ4" s="22"/>
      <c r="CGR4" s="22"/>
      <c r="CGS4" s="22"/>
      <c r="CGT4" s="22"/>
      <c r="CGU4" s="22"/>
      <c r="CGV4" s="22"/>
      <c r="CGW4" s="22"/>
      <c r="CGX4" s="22"/>
      <c r="CGY4" s="22"/>
      <c r="CGZ4" s="22"/>
      <c r="CHA4" s="22"/>
      <c r="CHB4" s="22"/>
      <c r="CHC4" s="22"/>
      <c r="CHD4" s="22"/>
      <c r="CHE4" s="22"/>
      <c r="CHF4" s="22"/>
      <c r="CHG4" s="22"/>
      <c r="CHH4" s="22"/>
      <c r="CHI4" s="22"/>
      <c r="CHJ4" s="22"/>
      <c r="CHK4" s="22"/>
      <c r="CHL4" s="22"/>
      <c r="CHM4" s="22"/>
      <c r="CHN4" s="22"/>
      <c r="CHO4" s="22"/>
      <c r="CHP4" s="22"/>
      <c r="CHQ4" s="22"/>
      <c r="CHR4" s="22"/>
      <c r="CHS4" s="22"/>
      <c r="CHT4" s="22"/>
      <c r="CHU4" s="22"/>
      <c r="CHV4" s="22"/>
      <c r="CHW4" s="22"/>
      <c r="CHX4" s="22"/>
      <c r="CHY4" s="22"/>
      <c r="CHZ4" s="22"/>
      <c r="CIA4" s="22"/>
      <c r="CIB4" s="22"/>
      <c r="CIC4" s="22"/>
      <c r="CID4" s="22"/>
      <c r="CIE4" s="22"/>
      <c r="CIF4" s="22"/>
      <c r="CIG4" s="22"/>
      <c r="CIH4" s="22"/>
      <c r="CII4" s="22"/>
      <c r="CIJ4" s="22"/>
      <c r="CIK4" s="22"/>
      <c r="CIL4" s="22"/>
      <c r="CIM4" s="22"/>
      <c r="CIN4" s="22"/>
      <c r="CIO4" s="22"/>
      <c r="CIP4" s="22"/>
      <c r="CIQ4" s="22"/>
      <c r="CIR4" s="22"/>
      <c r="CIS4" s="22"/>
      <c r="CIT4" s="22"/>
      <c r="CIU4" s="22"/>
      <c r="CIV4" s="22"/>
      <c r="CIW4" s="22"/>
      <c r="CIX4" s="22"/>
      <c r="CIY4" s="22"/>
      <c r="CIZ4" s="22"/>
      <c r="CJA4" s="22"/>
      <c r="CJB4" s="22"/>
      <c r="CJC4" s="22"/>
      <c r="CJD4" s="22"/>
      <c r="CJE4" s="22"/>
      <c r="CJF4" s="22"/>
      <c r="CJG4" s="22"/>
      <c r="CJH4" s="22"/>
      <c r="CJI4" s="22"/>
      <c r="CJJ4" s="22"/>
      <c r="CJK4" s="22"/>
      <c r="CJL4" s="22"/>
      <c r="CJM4" s="22"/>
      <c r="CJN4" s="22"/>
      <c r="CJO4" s="22"/>
      <c r="CJP4" s="22"/>
      <c r="CJQ4" s="22"/>
      <c r="CJR4" s="22"/>
      <c r="CJS4" s="22"/>
      <c r="CJT4" s="22"/>
      <c r="CJU4" s="22"/>
      <c r="CJV4" s="22"/>
      <c r="CJW4" s="22"/>
      <c r="CJX4" s="22"/>
      <c r="CJY4" s="22"/>
      <c r="CJZ4" s="22"/>
      <c r="CKA4" s="22"/>
      <c r="CKB4" s="22"/>
      <c r="CKC4" s="22"/>
      <c r="CKD4" s="22"/>
      <c r="CKE4" s="22"/>
      <c r="CKF4" s="22"/>
      <c r="CKG4" s="22"/>
      <c r="CKH4" s="22"/>
      <c r="CKI4" s="22"/>
      <c r="CKJ4" s="22"/>
      <c r="CKK4" s="22"/>
      <c r="CKL4" s="22"/>
      <c r="CKM4" s="22"/>
      <c r="CKN4" s="22"/>
      <c r="CKO4" s="22"/>
      <c r="CKP4" s="22"/>
      <c r="CKQ4" s="22"/>
      <c r="CKR4" s="22"/>
      <c r="CKS4" s="22"/>
      <c r="CKT4" s="22"/>
      <c r="CKU4" s="22"/>
      <c r="CKV4" s="22"/>
      <c r="CKW4" s="22"/>
      <c r="CKX4" s="22"/>
      <c r="CKY4" s="22"/>
      <c r="CKZ4" s="22"/>
      <c r="CLA4" s="22"/>
      <c r="CLB4" s="22"/>
      <c r="CLC4" s="22"/>
      <c r="CLD4" s="22"/>
      <c r="CLE4" s="22"/>
      <c r="CLF4" s="22"/>
      <c r="CLG4" s="22"/>
      <c r="CLH4" s="22"/>
      <c r="CLI4" s="22"/>
      <c r="CLJ4" s="22"/>
      <c r="CLK4" s="22"/>
      <c r="CLL4" s="22"/>
      <c r="CLM4" s="22"/>
      <c r="CLN4" s="22"/>
      <c r="CLO4" s="22"/>
      <c r="CLP4" s="22"/>
      <c r="CLQ4" s="22"/>
      <c r="CLR4" s="22"/>
      <c r="CLS4" s="22"/>
      <c r="CLT4" s="22"/>
      <c r="CLU4" s="22"/>
      <c r="CLV4" s="22"/>
      <c r="CLW4" s="22"/>
      <c r="CLX4" s="22"/>
      <c r="CLY4" s="22"/>
      <c r="CLZ4" s="22"/>
      <c r="CMA4" s="22"/>
      <c r="CMB4" s="22"/>
      <c r="CMC4" s="22"/>
      <c r="CMD4" s="22"/>
      <c r="CME4" s="22"/>
      <c r="CMF4" s="22"/>
      <c r="CMG4" s="22"/>
      <c r="CMH4" s="22"/>
      <c r="CMI4" s="22"/>
      <c r="CMJ4" s="22"/>
      <c r="CMK4" s="22"/>
      <c r="CML4" s="22"/>
      <c r="CMM4" s="22"/>
      <c r="CMN4" s="22"/>
      <c r="CMO4" s="22"/>
      <c r="CMP4" s="22"/>
      <c r="CMQ4" s="22"/>
      <c r="CMR4" s="22"/>
      <c r="CMS4" s="22"/>
      <c r="CMT4" s="22"/>
      <c r="CMU4" s="22"/>
      <c r="CMV4" s="22"/>
      <c r="CMW4" s="22"/>
      <c r="CMX4" s="22"/>
      <c r="CMY4" s="22"/>
      <c r="CMZ4" s="22"/>
      <c r="CNA4" s="22"/>
      <c r="CNB4" s="22"/>
      <c r="CNC4" s="22"/>
      <c r="CND4" s="22"/>
      <c r="CNE4" s="22"/>
      <c r="CNF4" s="22"/>
      <c r="CNG4" s="22"/>
      <c r="CNH4" s="22"/>
      <c r="CNI4" s="22"/>
      <c r="CNJ4" s="22"/>
      <c r="CNK4" s="22"/>
      <c r="CNL4" s="22"/>
      <c r="CNM4" s="22"/>
      <c r="CNN4" s="22"/>
      <c r="CNO4" s="22"/>
      <c r="CNP4" s="22"/>
      <c r="CNQ4" s="22"/>
      <c r="CNR4" s="22"/>
      <c r="CNS4" s="22"/>
      <c r="CNT4" s="22"/>
      <c r="CNU4" s="22"/>
      <c r="CNV4" s="22"/>
      <c r="CNW4" s="22"/>
      <c r="CNX4" s="22"/>
      <c r="CNY4" s="22"/>
      <c r="CNZ4" s="22"/>
      <c r="COA4" s="22"/>
      <c r="COB4" s="22"/>
      <c r="COC4" s="22"/>
      <c r="COD4" s="22"/>
      <c r="COE4" s="22"/>
      <c r="COF4" s="22"/>
      <c r="COG4" s="22"/>
      <c r="COH4" s="22"/>
      <c r="COI4" s="22"/>
      <c r="COJ4" s="22"/>
      <c r="COK4" s="22"/>
      <c r="COL4" s="22"/>
      <c r="COM4" s="22"/>
      <c r="CON4" s="22"/>
      <c r="COO4" s="22"/>
      <c r="COP4" s="22"/>
      <c r="COQ4" s="22"/>
      <c r="COR4" s="22"/>
      <c r="COS4" s="22"/>
      <c r="COT4" s="22"/>
      <c r="COU4" s="22"/>
      <c r="COV4" s="22"/>
      <c r="COW4" s="22"/>
      <c r="COX4" s="22"/>
      <c r="COY4" s="22"/>
      <c r="COZ4" s="22"/>
      <c r="CPA4" s="22"/>
      <c r="CPB4" s="22"/>
      <c r="CPC4" s="22"/>
      <c r="CPD4" s="22"/>
      <c r="CPE4" s="22"/>
      <c r="CPF4" s="22"/>
      <c r="CPG4" s="22"/>
      <c r="CPH4" s="22"/>
      <c r="CPI4" s="22"/>
      <c r="CPJ4" s="22"/>
      <c r="CPK4" s="22"/>
      <c r="CPL4" s="22"/>
      <c r="CPM4" s="22"/>
      <c r="CPN4" s="22"/>
      <c r="CPO4" s="22"/>
      <c r="CPP4" s="22"/>
      <c r="CPQ4" s="22"/>
      <c r="CPR4" s="22"/>
      <c r="CPS4" s="22"/>
      <c r="CPT4" s="22"/>
      <c r="CPU4" s="22"/>
      <c r="CPV4" s="22"/>
      <c r="CPW4" s="22"/>
      <c r="CPX4" s="22"/>
      <c r="CPY4" s="22"/>
      <c r="CPZ4" s="22"/>
      <c r="CQA4" s="22"/>
      <c r="CQB4" s="22"/>
      <c r="CQC4" s="22"/>
      <c r="CQD4" s="22"/>
      <c r="CQE4" s="22"/>
      <c r="CQF4" s="22"/>
      <c r="CQG4" s="22"/>
      <c r="CQH4" s="22"/>
      <c r="CQI4" s="22"/>
      <c r="CQJ4" s="22"/>
      <c r="CQK4" s="22"/>
      <c r="CQL4" s="22"/>
      <c r="CQM4" s="22"/>
      <c r="CQN4" s="22"/>
      <c r="CQO4" s="22"/>
      <c r="CQP4" s="22"/>
      <c r="CQQ4" s="22"/>
      <c r="CQR4" s="22"/>
      <c r="CQS4" s="22"/>
      <c r="CQT4" s="22"/>
      <c r="CQU4" s="22"/>
      <c r="CQV4" s="22"/>
      <c r="CQW4" s="22"/>
      <c r="CQX4" s="22"/>
      <c r="CQY4" s="22"/>
      <c r="CQZ4" s="22"/>
      <c r="CRA4" s="22"/>
      <c r="CRB4" s="22"/>
      <c r="CRC4" s="22"/>
      <c r="CRD4" s="22"/>
      <c r="CRE4" s="22"/>
      <c r="CRF4" s="22"/>
      <c r="CRG4" s="22"/>
      <c r="CRH4" s="22"/>
      <c r="CRI4" s="22"/>
      <c r="CRJ4" s="22"/>
      <c r="CRK4" s="22"/>
      <c r="CRL4" s="22"/>
      <c r="CRM4" s="22"/>
      <c r="CRN4" s="22"/>
      <c r="CRO4" s="22"/>
      <c r="CRP4" s="22"/>
      <c r="CRQ4" s="22"/>
      <c r="CRR4" s="22"/>
      <c r="CRS4" s="22"/>
      <c r="CRT4" s="22"/>
      <c r="CRU4" s="22"/>
      <c r="CRV4" s="22"/>
      <c r="CRW4" s="22"/>
      <c r="CRX4" s="22"/>
      <c r="CRY4" s="22"/>
      <c r="CRZ4" s="22"/>
      <c r="CSA4" s="22"/>
      <c r="CSB4" s="22"/>
      <c r="CSC4" s="22"/>
      <c r="CSD4" s="22"/>
      <c r="CSE4" s="22"/>
      <c r="CSF4" s="22"/>
      <c r="CSG4" s="22"/>
      <c r="CSH4" s="22"/>
      <c r="CSI4" s="22"/>
      <c r="CSJ4" s="22"/>
      <c r="CSK4" s="22"/>
      <c r="CSL4" s="22"/>
      <c r="CSM4" s="22"/>
      <c r="CSN4" s="22"/>
      <c r="CSO4" s="22"/>
      <c r="CSP4" s="22"/>
      <c r="CSQ4" s="22"/>
      <c r="CSR4" s="22"/>
      <c r="CSS4" s="22"/>
      <c r="CST4" s="22"/>
      <c r="CSU4" s="22"/>
      <c r="CSV4" s="22"/>
      <c r="CSW4" s="22"/>
      <c r="CSX4" s="22"/>
      <c r="CSY4" s="22"/>
      <c r="CSZ4" s="22"/>
      <c r="CTA4" s="22"/>
      <c r="CTB4" s="22"/>
      <c r="CTC4" s="22"/>
      <c r="CTD4" s="22"/>
      <c r="CTE4" s="22"/>
      <c r="CTF4" s="22"/>
      <c r="CTG4" s="22"/>
      <c r="CTH4" s="22"/>
      <c r="CTI4" s="22"/>
      <c r="CTJ4" s="22"/>
      <c r="CTK4" s="22"/>
      <c r="CTL4" s="22"/>
      <c r="CTM4" s="22"/>
      <c r="CTN4" s="22"/>
      <c r="CTO4" s="22"/>
      <c r="CTP4" s="22"/>
      <c r="CTQ4" s="22"/>
      <c r="CTR4" s="22"/>
      <c r="CTS4" s="22"/>
      <c r="CTT4" s="22"/>
      <c r="CTU4" s="22"/>
      <c r="CTV4" s="22"/>
      <c r="CTW4" s="22"/>
      <c r="CTX4" s="22"/>
      <c r="CTY4" s="22"/>
      <c r="CTZ4" s="22"/>
      <c r="CUA4" s="22"/>
      <c r="CUB4" s="22"/>
      <c r="CUC4" s="22"/>
      <c r="CUD4" s="22"/>
      <c r="CUE4" s="22"/>
      <c r="CUF4" s="22"/>
      <c r="CUG4" s="22"/>
      <c r="CUH4" s="22"/>
      <c r="CUI4" s="22"/>
      <c r="CUJ4" s="22"/>
      <c r="CUK4" s="22"/>
      <c r="CUL4" s="22"/>
      <c r="CUM4" s="22"/>
      <c r="CUN4" s="22"/>
      <c r="CUO4" s="22"/>
      <c r="CUP4" s="22"/>
      <c r="CUQ4" s="22"/>
      <c r="CUR4" s="22"/>
      <c r="CUS4" s="22"/>
      <c r="CUT4" s="22"/>
      <c r="CUU4" s="22"/>
      <c r="CUV4" s="22"/>
      <c r="CUW4" s="22"/>
      <c r="CUX4" s="22"/>
      <c r="CUY4" s="22"/>
      <c r="CUZ4" s="22"/>
      <c r="CVA4" s="22"/>
      <c r="CVB4" s="22"/>
      <c r="CVC4" s="22"/>
      <c r="CVD4" s="22"/>
      <c r="CVE4" s="22"/>
      <c r="CVF4" s="22"/>
      <c r="CVG4" s="22"/>
      <c r="CVH4" s="22"/>
      <c r="CVI4" s="22"/>
      <c r="CVJ4" s="22"/>
      <c r="CVK4" s="22"/>
      <c r="CVL4" s="22"/>
      <c r="CVM4" s="22"/>
      <c r="CVN4" s="22"/>
      <c r="CVO4" s="22"/>
      <c r="CVP4" s="22"/>
      <c r="CVQ4" s="22"/>
      <c r="CVR4" s="22"/>
      <c r="CVS4" s="22"/>
      <c r="CVT4" s="22"/>
      <c r="CVU4" s="22"/>
      <c r="CVV4" s="22"/>
      <c r="CVW4" s="22"/>
      <c r="CVX4" s="22"/>
      <c r="CVY4" s="22"/>
      <c r="CVZ4" s="22"/>
      <c r="CWA4" s="22"/>
      <c r="CWB4" s="22"/>
      <c r="CWC4" s="22"/>
      <c r="CWD4" s="22"/>
      <c r="CWE4" s="22"/>
      <c r="CWF4" s="22"/>
      <c r="CWG4" s="22"/>
      <c r="CWH4" s="22"/>
      <c r="CWI4" s="22"/>
      <c r="CWJ4" s="22"/>
      <c r="CWK4" s="22"/>
      <c r="CWL4" s="22"/>
      <c r="CWM4" s="22"/>
      <c r="CWN4" s="22"/>
      <c r="CWO4" s="22"/>
      <c r="CWP4" s="22"/>
      <c r="CWQ4" s="22"/>
      <c r="CWR4" s="22"/>
      <c r="CWS4" s="22"/>
      <c r="CWT4" s="22"/>
      <c r="CWU4" s="22"/>
      <c r="CWV4" s="22"/>
      <c r="CWW4" s="22"/>
      <c r="CWX4" s="22"/>
      <c r="CWY4" s="22"/>
      <c r="CWZ4" s="22"/>
      <c r="CXA4" s="22"/>
      <c r="CXB4" s="22"/>
      <c r="CXC4" s="22"/>
      <c r="CXD4" s="22"/>
      <c r="CXE4" s="22"/>
      <c r="CXF4" s="22"/>
      <c r="CXG4" s="22"/>
      <c r="CXH4" s="22"/>
      <c r="CXI4" s="22"/>
      <c r="CXJ4" s="22"/>
      <c r="CXK4" s="22"/>
      <c r="CXL4" s="22"/>
      <c r="CXM4" s="22"/>
      <c r="CXN4" s="22"/>
      <c r="CXO4" s="22"/>
      <c r="CXP4" s="22"/>
      <c r="CXQ4" s="22"/>
      <c r="CXR4" s="22"/>
      <c r="CXS4" s="22"/>
      <c r="CXT4" s="22"/>
      <c r="CXU4" s="22"/>
      <c r="CXV4" s="22"/>
      <c r="CXW4" s="22"/>
      <c r="CXX4" s="22"/>
      <c r="CXY4" s="22"/>
      <c r="CXZ4" s="22"/>
      <c r="CYA4" s="22"/>
      <c r="CYB4" s="22"/>
      <c r="CYC4" s="22"/>
      <c r="CYD4" s="22"/>
      <c r="CYE4" s="22"/>
      <c r="CYF4" s="22"/>
      <c r="CYG4" s="22"/>
      <c r="CYH4" s="22"/>
      <c r="CYI4" s="22"/>
      <c r="CYJ4" s="22"/>
      <c r="CYK4" s="22"/>
      <c r="CYL4" s="22"/>
      <c r="CYM4" s="22"/>
      <c r="CYN4" s="22"/>
      <c r="CYO4" s="22"/>
      <c r="CYP4" s="22"/>
      <c r="CYQ4" s="22"/>
      <c r="CYR4" s="22"/>
      <c r="CYS4" s="22"/>
      <c r="CYT4" s="22"/>
      <c r="CYU4" s="22"/>
      <c r="CYV4" s="22"/>
      <c r="CYW4" s="22"/>
      <c r="CYX4" s="22"/>
      <c r="CYY4" s="22"/>
      <c r="CYZ4" s="22"/>
      <c r="CZA4" s="22"/>
      <c r="CZB4" s="22"/>
      <c r="CZC4" s="22"/>
      <c r="CZD4" s="22"/>
      <c r="CZE4" s="22"/>
      <c r="CZF4" s="22"/>
      <c r="CZG4" s="22"/>
      <c r="CZH4" s="22"/>
      <c r="CZI4" s="22"/>
      <c r="CZJ4" s="22"/>
      <c r="CZK4" s="22"/>
      <c r="CZL4" s="22"/>
      <c r="CZM4" s="22"/>
      <c r="CZN4" s="22"/>
      <c r="CZO4" s="22"/>
      <c r="CZP4" s="22"/>
      <c r="CZQ4" s="22"/>
      <c r="CZR4" s="22"/>
      <c r="CZS4" s="22"/>
      <c r="CZT4" s="22"/>
      <c r="CZU4" s="22"/>
      <c r="CZV4" s="22"/>
      <c r="CZW4" s="22"/>
      <c r="CZX4" s="22"/>
      <c r="CZY4" s="22"/>
      <c r="CZZ4" s="22"/>
      <c r="DAA4" s="22"/>
      <c r="DAB4" s="22"/>
      <c r="DAC4" s="22"/>
      <c r="DAD4" s="22"/>
    </row>
    <row r="5" spans="1:2734" ht="21" customHeight="1" thickTop="1" thickBot="1" x14ac:dyDescent="0.35">
      <c r="A5" s="16"/>
      <c r="B5" s="35"/>
      <c r="C5" s="35"/>
      <c r="D5" s="16"/>
      <c r="E5" s="17"/>
      <c r="F5" s="36">
        <v>2</v>
      </c>
      <c r="G5" s="37" t="s">
        <v>12</v>
      </c>
      <c r="H5" s="37"/>
      <c r="I5" s="37"/>
      <c r="J5" s="37"/>
      <c r="K5" s="37"/>
      <c r="L5" s="37"/>
      <c r="M5" s="38"/>
      <c r="N5" s="39"/>
      <c r="O5" s="17"/>
      <c r="P5" s="22"/>
      <c r="Q5" s="22"/>
      <c r="R5" s="22"/>
      <c r="S5" s="22"/>
      <c r="T5" s="22"/>
      <c r="U5" s="22"/>
      <c r="V5" s="22"/>
      <c r="W5" s="22"/>
      <c r="X5" s="22"/>
      <c r="Y5" s="22"/>
      <c r="Z5" s="22"/>
      <c r="AA5" s="40"/>
      <c r="AB5" s="41" t="s">
        <v>14</v>
      </c>
      <c r="AC5" s="42">
        <f>IF($M5=AC$1,AC$3,0)</f>
        <v>0</v>
      </c>
      <c r="AD5" s="42">
        <f>IF($M5=AD$1,AD$3,0)</f>
        <v>0</v>
      </c>
      <c r="AE5" s="42">
        <f>IF($M5=AE$1,AE$3,0)</f>
        <v>0</v>
      </c>
      <c r="AF5" s="42">
        <f>IF($M5=AF$1,AF$3,0)</f>
        <v>0</v>
      </c>
      <c r="AG5" s="42">
        <f>IF($M5=AG$1,AG$3,0)</f>
        <v>0</v>
      </c>
      <c r="AH5" s="42">
        <f>IF($M5=AH$1,AH$3,0)</f>
        <v>0</v>
      </c>
      <c r="AI5" s="42">
        <f>IF($M5=AI$1,AI$3,0)</f>
        <v>0</v>
      </c>
      <c r="AJ5" s="43">
        <f>SUM(AC5:AI5)</f>
        <v>0</v>
      </c>
      <c r="AK5" s="45">
        <f>AJ5-AJ4</f>
        <v>0</v>
      </c>
      <c r="AL5" s="43">
        <f>AVERAGE(AJ4,AJ5)</f>
        <v>0</v>
      </c>
      <c r="AM5" s="26"/>
      <c r="AN5" s="44">
        <f t="shared" ref="AN5:AN23" si="0">IF(M5="",0,1)</f>
        <v>0</v>
      </c>
      <c r="AO5" s="22"/>
      <c r="AP5" s="22"/>
      <c r="AQ5" s="22"/>
      <c r="AR5" s="22"/>
      <c r="AS5" s="22"/>
      <c r="AT5" s="22"/>
      <c r="AU5" s="22"/>
      <c r="AV5" s="22"/>
      <c r="AW5" s="22" t="s">
        <v>15</v>
      </c>
      <c r="AX5" s="46">
        <v>4</v>
      </c>
      <c r="AY5" s="22"/>
      <c r="AZ5" s="47" t="s">
        <v>13</v>
      </c>
      <c r="BA5" s="48">
        <v>-3</v>
      </c>
      <c r="BB5" s="48">
        <v>3</v>
      </c>
      <c r="BC5" s="22"/>
      <c r="BD5" s="22"/>
      <c r="BE5" s="22"/>
      <c r="BF5" s="22"/>
      <c r="BG5" s="22"/>
      <c r="BH5" s="22"/>
      <c r="BI5" s="22"/>
      <c r="BJ5" s="22"/>
      <c r="BK5" s="22"/>
      <c r="BL5" s="22"/>
      <c r="BM5" s="22"/>
      <c r="BN5" s="22"/>
      <c r="BO5" s="22"/>
      <c r="BP5" s="22"/>
      <c r="BQ5" s="22"/>
      <c r="BR5" s="22"/>
      <c r="BS5" s="22"/>
      <c r="BT5" s="22"/>
      <c r="BU5" s="22"/>
      <c r="BV5" s="22"/>
      <c r="BW5" s="22"/>
      <c r="BX5" s="22"/>
      <c r="BY5" s="22"/>
      <c r="BZ5" s="22"/>
      <c r="CA5" s="22"/>
      <c r="CB5" s="22"/>
      <c r="CC5" s="22"/>
      <c r="CD5" s="22"/>
      <c r="CE5" s="22"/>
      <c r="CF5" s="22"/>
      <c r="CG5" s="22"/>
      <c r="CH5" s="22"/>
      <c r="CI5" s="22"/>
      <c r="CJ5" s="22"/>
      <c r="CK5" s="22"/>
      <c r="CL5" s="22"/>
      <c r="CM5" s="22"/>
      <c r="CN5" s="22"/>
      <c r="CO5" s="22"/>
      <c r="CP5" s="22"/>
      <c r="CQ5" s="22"/>
      <c r="CR5" s="22"/>
      <c r="CS5" s="22"/>
      <c r="CT5" s="22"/>
      <c r="CU5" s="22"/>
      <c r="CV5" s="22"/>
      <c r="CW5" s="22"/>
      <c r="CX5" s="22"/>
      <c r="CY5" s="22"/>
      <c r="CZ5" s="22"/>
      <c r="DA5" s="22"/>
      <c r="DB5" s="22"/>
      <c r="DC5" s="22"/>
      <c r="DD5" s="22"/>
      <c r="DE5" s="22"/>
      <c r="DF5" s="22"/>
      <c r="DG5" s="22"/>
      <c r="DH5" s="22"/>
      <c r="DI5" s="22"/>
      <c r="DJ5" s="22"/>
      <c r="DK5" s="22"/>
      <c r="DL5" s="22"/>
      <c r="DM5" s="22"/>
      <c r="DN5" s="22"/>
      <c r="DO5" s="22"/>
      <c r="DP5" s="22"/>
      <c r="DQ5" s="22"/>
      <c r="DR5" s="22"/>
      <c r="DS5" s="22"/>
      <c r="DT5" s="22"/>
      <c r="DU5" s="22"/>
      <c r="DV5" s="22"/>
      <c r="DW5" s="22"/>
      <c r="DX5" s="22"/>
      <c r="DY5" s="22"/>
      <c r="DZ5" s="22"/>
      <c r="EA5" s="22"/>
      <c r="EB5" s="22"/>
      <c r="EC5" s="22"/>
      <c r="ED5" s="22"/>
      <c r="EE5" s="22"/>
      <c r="EF5" s="22"/>
      <c r="EG5" s="22"/>
      <c r="EH5" s="22"/>
      <c r="EI5" s="22"/>
      <c r="EJ5" s="22"/>
      <c r="EK5" s="22"/>
      <c r="EL5" s="22"/>
      <c r="EM5" s="22"/>
      <c r="EN5" s="22"/>
      <c r="EO5" s="22"/>
      <c r="EP5" s="22"/>
      <c r="EQ5" s="22"/>
      <c r="ER5" s="22"/>
      <c r="ES5" s="22"/>
      <c r="ET5" s="22"/>
      <c r="EU5" s="22"/>
      <c r="EV5" s="22"/>
      <c r="EW5" s="22"/>
      <c r="EX5" s="22"/>
      <c r="EY5" s="22"/>
      <c r="EZ5" s="22"/>
      <c r="FA5" s="22"/>
      <c r="FB5" s="22"/>
      <c r="FC5" s="22"/>
      <c r="FD5" s="22"/>
      <c r="FE5" s="22"/>
      <c r="FF5" s="22"/>
      <c r="FG5" s="22"/>
      <c r="FH5" s="22"/>
      <c r="FI5" s="22"/>
      <c r="FJ5" s="22"/>
      <c r="FK5" s="22"/>
      <c r="FL5" s="22"/>
      <c r="FM5" s="22"/>
      <c r="FN5" s="22"/>
      <c r="FO5" s="22"/>
      <c r="FP5" s="22"/>
      <c r="FQ5" s="22"/>
      <c r="FR5" s="22"/>
      <c r="FS5" s="22"/>
      <c r="FT5" s="22"/>
      <c r="FU5" s="22"/>
      <c r="FV5" s="22"/>
      <c r="FW5" s="22"/>
      <c r="FX5" s="22"/>
      <c r="FY5" s="22"/>
      <c r="FZ5" s="22"/>
      <c r="GA5" s="22"/>
      <c r="GB5" s="22"/>
      <c r="GC5" s="22"/>
      <c r="GD5" s="22"/>
      <c r="GE5" s="22"/>
      <c r="GF5" s="22"/>
      <c r="GG5" s="22"/>
      <c r="GH5" s="22"/>
      <c r="GI5" s="22"/>
      <c r="GJ5" s="22"/>
      <c r="GK5" s="22"/>
      <c r="GL5" s="22"/>
      <c r="GM5" s="22"/>
      <c r="GN5" s="22"/>
      <c r="GO5" s="22"/>
      <c r="GP5" s="22"/>
      <c r="GQ5" s="22"/>
      <c r="GR5" s="22"/>
      <c r="GS5" s="22"/>
      <c r="GT5" s="22"/>
      <c r="GU5" s="22"/>
      <c r="GV5" s="22"/>
      <c r="GW5" s="22"/>
      <c r="GX5" s="22"/>
      <c r="GY5" s="22"/>
      <c r="GZ5" s="22"/>
      <c r="HA5" s="22"/>
      <c r="HB5" s="22"/>
      <c r="HC5" s="22"/>
      <c r="HD5" s="22"/>
      <c r="HE5" s="22"/>
      <c r="HF5" s="22"/>
      <c r="HG5" s="22"/>
      <c r="HH5" s="22"/>
      <c r="HI5" s="22"/>
      <c r="HJ5" s="22"/>
      <c r="HK5" s="22"/>
      <c r="HL5" s="22"/>
      <c r="HM5" s="22"/>
      <c r="HN5" s="22"/>
      <c r="HO5" s="22"/>
      <c r="HP5" s="22"/>
      <c r="HQ5" s="22"/>
      <c r="HR5" s="22"/>
      <c r="HS5" s="22"/>
      <c r="HT5" s="22"/>
      <c r="HU5" s="22"/>
      <c r="HV5" s="22"/>
      <c r="HW5" s="22"/>
      <c r="HX5" s="22"/>
      <c r="HY5" s="22"/>
      <c r="HZ5" s="22"/>
      <c r="IA5" s="22"/>
      <c r="IB5" s="22"/>
      <c r="IC5" s="22"/>
      <c r="ID5" s="22"/>
      <c r="IE5" s="22"/>
      <c r="IF5" s="22"/>
      <c r="IG5" s="22"/>
      <c r="IH5" s="22"/>
      <c r="II5" s="22"/>
      <c r="IJ5" s="22"/>
      <c r="IK5" s="22"/>
      <c r="IL5" s="22"/>
      <c r="IM5" s="22"/>
      <c r="IN5" s="22"/>
      <c r="IO5" s="22"/>
      <c r="IP5" s="22"/>
      <c r="IQ5" s="22"/>
      <c r="IR5" s="22"/>
      <c r="IS5" s="22"/>
      <c r="IT5" s="22"/>
      <c r="IU5" s="22"/>
      <c r="IV5" s="22"/>
      <c r="IW5" s="22"/>
      <c r="IX5" s="22"/>
      <c r="IY5" s="22"/>
      <c r="IZ5" s="22"/>
      <c r="JA5" s="22"/>
      <c r="JB5" s="22"/>
      <c r="JC5" s="22"/>
      <c r="JD5" s="22"/>
      <c r="JE5" s="22"/>
      <c r="JF5" s="22"/>
      <c r="JG5" s="22"/>
      <c r="JH5" s="22"/>
      <c r="JI5" s="22"/>
      <c r="JJ5" s="22"/>
      <c r="JK5" s="22"/>
      <c r="JL5" s="22"/>
      <c r="JM5" s="22"/>
      <c r="JN5" s="22"/>
      <c r="JO5" s="22"/>
      <c r="JP5" s="22"/>
      <c r="JQ5" s="22"/>
      <c r="JR5" s="22"/>
      <c r="JS5" s="22"/>
      <c r="JT5" s="22"/>
      <c r="JU5" s="22"/>
      <c r="JV5" s="22"/>
      <c r="JW5" s="22"/>
      <c r="JX5" s="22"/>
      <c r="JY5" s="22"/>
      <c r="JZ5" s="22"/>
      <c r="KA5" s="22"/>
      <c r="KB5" s="22"/>
      <c r="KC5" s="22"/>
      <c r="KD5" s="22"/>
      <c r="KE5" s="22"/>
      <c r="KF5" s="22"/>
      <c r="KG5" s="22"/>
      <c r="KH5" s="22"/>
      <c r="KI5" s="22"/>
      <c r="KJ5" s="22"/>
      <c r="KK5" s="22"/>
      <c r="KL5" s="22"/>
      <c r="KM5" s="22"/>
      <c r="KN5" s="22"/>
      <c r="KO5" s="22"/>
      <c r="KP5" s="22"/>
      <c r="KQ5" s="22"/>
      <c r="KR5" s="22"/>
      <c r="KS5" s="22"/>
      <c r="KT5" s="22"/>
      <c r="KU5" s="22"/>
      <c r="KV5" s="22"/>
      <c r="KW5" s="22"/>
      <c r="KX5" s="22"/>
      <c r="KY5" s="22"/>
      <c r="KZ5" s="22"/>
      <c r="LA5" s="22"/>
      <c r="LB5" s="22"/>
      <c r="LC5" s="22"/>
      <c r="LD5" s="22"/>
      <c r="LE5" s="22"/>
      <c r="LF5" s="22"/>
      <c r="LG5" s="22"/>
      <c r="LH5" s="22"/>
      <c r="LI5" s="22"/>
      <c r="LJ5" s="22"/>
      <c r="LK5" s="22"/>
      <c r="LL5" s="22"/>
      <c r="LM5" s="22"/>
      <c r="LN5" s="22"/>
      <c r="LO5" s="22"/>
      <c r="LP5" s="22"/>
      <c r="LQ5" s="22"/>
      <c r="LR5" s="22"/>
      <c r="LS5" s="22"/>
      <c r="LT5" s="22"/>
      <c r="LU5" s="22"/>
      <c r="LV5" s="22"/>
      <c r="LW5" s="22"/>
      <c r="LX5" s="22"/>
      <c r="LY5" s="22"/>
      <c r="LZ5" s="22"/>
      <c r="MA5" s="22"/>
      <c r="MB5" s="22"/>
      <c r="MC5" s="22"/>
      <c r="MD5" s="22"/>
      <c r="ME5" s="22"/>
      <c r="MF5" s="22"/>
      <c r="MG5" s="22"/>
      <c r="MH5" s="22"/>
      <c r="MI5" s="22"/>
      <c r="MJ5" s="22"/>
      <c r="MK5" s="22"/>
      <c r="ML5" s="22"/>
      <c r="MM5" s="22"/>
      <c r="MN5" s="22"/>
      <c r="MO5" s="22"/>
      <c r="MP5" s="22"/>
      <c r="MQ5" s="22"/>
      <c r="MR5" s="22"/>
      <c r="MS5" s="22"/>
      <c r="MT5" s="22"/>
      <c r="MU5" s="22"/>
      <c r="MV5" s="22"/>
      <c r="MW5" s="22"/>
      <c r="MX5" s="22"/>
      <c r="MY5" s="22"/>
      <c r="MZ5" s="22"/>
      <c r="NA5" s="22"/>
      <c r="NB5" s="22"/>
      <c r="NC5" s="22"/>
      <c r="ND5" s="22"/>
      <c r="NE5" s="22"/>
      <c r="NF5" s="22"/>
      <c r="NG5" s="22"/>
      <c r="NH5" s="22"/>
      <c r="NI5" s="22"/>
      <c r="NJ5" s="22"/>
      <c r="NK5" s="22"/>
      <c r="NL5" s="22"/>
      <c r="NM5" s="22"/>
      <c r="NN5" s="22"/>
      <c r="NO5" s="22"/>
      <c r="NP5" s="22"/>
      <c r="NQ5" s="22"/>
      <c r="NR5" s="22"/>
      <c r="NS5" s="22"/>
      <c r="NT5" s="22"/>
      <c r="NU5" s="22"/>
      <c r="NV5" s="22"/>
      <c r="NW5" s="22"/>
      <c r="NX5" s="22"/>
      <c r="NY5" s="22"/>
      <c r="NZ5" s="22"/>
      <c r="OA5" s="22"/>
      <c r="OB5" s="22"/>
      <c r="OC5" s="22"/>
      <c r="OD5" s="22"/>
      <c r="OE5" s="22"/>
      <c r="OF5" s="22"/>
      <c r="OG5" s="22"/>
      <c r="OH5" s="22"/>
      <c r="OI5" s="22"/>
      <c r="OJ5" s="22"/>
      <c r="OK5" s="22"/>
      <c r="OL5" s="22"/>
      <c r="OM5" s="22"/>
      <c r="ON5" s="22"/>
      <c r="OO5" s="22"/>
      <c r="OP5" s="22"/>
      <c r="OQ5" s="22"/>
      <c r="OR5" s="22"/>
      <c r="OS5" s="22"/>
      <c r="OT5" s="22"/>
      <c r="OU5" s="22"/>
      <c r="OV5" s="22"/>
      <c r="OW5" s="22"/>
      <c r="OX5" s="22"/>
      <c r="OY5" s="22"/>
      <c r="OZ5" s="22"/>
      <c r="PA5" s="22"/>
      <c r="PB5" s="22"/>
      <c r="PC5" s="22"/>
      <c r="PD5" s="22"/>
      <c r="PE5" s="22"/>
      <c r="PF5" s="22"/>
      <c r="PG5" s="22"/>
      <c r="PH5" s="22"/>
      <c r="PI5" s="22"/>
      <c r="PJ5" s="22"/>
      <c r="PK5" s="22"/>
      <c r="PL5" s="22"/>
      <c r="PM5" s="22"/>
      <c r="PN5" s="22"/>
      <c r="PO5" s="22"/>
      <c r="PP5" s="22"/>
      <c r="PQ5" s="22"/>
      <c r="PR5" s="22"/>
      <c r="PS5" s="22"/>
      <c r="PT5" s="22"/>
      <c r="PU5" s="22"/>
      <c r="PV5" s="22"/>
      <c r="PW5" s="22"/>
      <c r="PX5" s="22"/>
      <c r="PY5" s="22"/>
      <c r="PZ5" s="22"/>
      <c r="QA5" s="22"/>
      <c r="QB5" s="22"/>
      <c r="QC5" s="22"/>
      <c r="QD5" s="22"/>
      <c r="QE5" s="22"/>
      <c r="QF5" s="22"/>
      <c r="QG5" s="22"/>
      <c r="QH5" s="22"/>
      <c r="QI5" s="22"/>
      <c r="QJ5" s="22"/>
      <c r="QK5" s="22"/>
      <c r="QL5" s="22"/>
      <c r="QM5" s="22"/>
      <c r="QN5" s="22"/>
      <c r="QO5" s="22"/>
      <c r="QP5" s="22"/>
      <c r="QQ5" s="22"/>
      <c r="QR5" s="22"/>
      <c r="QS5" s="22"/>
      <c r="QT5" s="22"/>
      <c r="QU5" s="22"/>
      <c r="QV5" s="22"/>
      <c r="QW5" s="22"/>
      <c r="QX5" s="22"/>
      <c r="QY5" s="22"/>
      <c r="QZ5" s="22"/>
      <c r="RA5" s="22"/>
      <c r="RB5" s="22"/>
      <c r="RC5" s="22"/>
      <c r="RD5" s="22"/>
      <c r="RE5" s="22"/>
      <c r="RF5" s="22"/>
      <c r="RG5" s="22"/>
      <c r="RH5" s="22"/>
      <c r="RI5" s="22"/>
      <c r="RJ5" s="22"/>
      <c r="RK5" s="22"/>
      <c r="RL5" s="22"/>
      <c r="RM5" s="22"/>
      <c r="RN5" s="22"/>
      <c r="RO5" s="22"/>
      <c r="RP5" s="22"/>
      <c r="RQ5" s="22"/>
      <c r="RR5" s="22"/>
      <c r="RS5" s="22"/>
      <c r="RT5" s="22"/>
      <c r="RU5" s="22"/>
      <c r="RV5" s="22"/>
      <c r="RW5" s="22"/>
      <c r="RX5" s="22"/>
      <c r="RY5" s="22"/>
      <c r="RZ5" s="22"/>
      <c r="SA5" s="22"/>
      <c r="SB5" s="22"/>
      <c r="SC5" s="22"/>
      <c r="SD5" s="22"/>
      <c r="SE5" s="22"/>
      <c r="SF5" s="22"/>
      <c r="SG5" s="22"/>
      <c r="SH5" s="22"/>
      <c r="SI5" s="22"/>
      <c r="SJ5" s="22"/>
      <c r="SK5" s="22"/>
      <c r="SL5" s="22"/>
      <c r="SM5" s="22"/>
      <c r="SN5" s="22"/>
      <c r="SO5" s="22"/>
      <c r="SP5" s="22"/>
      <c r="SQ5" s="22"/>
      <c r="SR5" s="22"/>
      <c r="SS5" s="22"/>
      <c r="ST5" s="22"/>
      <c r="SU5" s="22"/>
      <c r="SV5" s="22"/>
      <c r="SW5" s="22"/>
      <c r="SX5" s="22"/>
      <c r="SY5" s="22"/>
      <c r="SZ5" s="22"/>
      <c r="TA5" s="22"/>
      <c r="TB5" s="22"/>
      <c r="TC5" s="22"/>
      <c r="TD5" s="22"/>
      <c r="TE5" s="22"/>
      <c r="TF5" s="22"/>
      <c r="TG5" s="22"/>
      <c r="TH5" s="22"/>
      <c r="TI5" s="22"/>
      <c r="TJ5" s="22"/>
      <c r="TK5" s="22"/>
      <c r="TL5" s="22"/>
      <c r="TM5" s="22"/>
      <c r="TN5" s="22"/>
      <c r="TO5" s="22"/>
      <c r="TP5" s="22"/>
      <c r="TQ5" s="22"/>
      <c r="TR5" s="22"/>
      <c r="TS5" s="22"/>
      <c r="TT5" s="22"/>
      <c r="TU5" s="22"/>
      <c r="TV5" s="22"/>
      <c r="TW5" s="22"/>
      <c r="TX5" s="22"/>
      <c r="TY5" s="22"/>
      <c r="TZ5" s="22"/>
      <c r="UA5" s="22"/>
      <c r="UB5" s="22"/>
      <c r="UC5" s="22"/>
      <c r="UD5" s="22"/>
      <c r="UE5" s="22"/>
      <c r="UF5" s="22"/>
      <c r="UG5" s="22"/>
      <c r="UH5" s="22"/>
      <c r="UI5" s="22"/>
      <c r="UJ5" s="22"/>
      <c r="UK5" s="22"/>
      <c r="UL5" s="22"/>
      <c r="UM5" s="22"/>
      <c r="UN5" s="22"/>
      <c r="UO5" s="22"/>
      <c r="UP5" s="22"/>
      <c r="UQ5" s="22"/>
      <c r="UR5" s="22"/>
      <c r="US5" s="22"/>
      <c r="UT5" s="22"/>
      <c r="UU5" s="22"/>
      <c r="UV5" s="22"/>
      <c r="UW5" s="22"/>
      <c r="UX5" s="22"/>
      <c r="UY5" s="22"/>
      <c r="UZ5" s="22"/>
      <c r="VA5" s="22"/>
      <c r="VB5" s="22"/>
      <c r="VC5" s="22"/>
      <c r="VD5" s="22"/>
      <c r="VE5" s="22"/>
      <c r="VF5" s="22"/>
      <c r="VG5" s="22"/>
      <c r="VH5" s="22"/>
      <c r="VI5" s="22"/>
      <c r="VJ5" s="22"/>
      <c r="VK5" s="22"/>
      <c r="VL5" s="22"/>
      <c r="VM5" s="22"/>
      <c r="VN5" s="22"/>
      <c r="VO5" s="22"/>
      <c r="VP5" s="22"/>
      <c r="VQ5" s="22"/>
      <c r="VR5" s="22"/>
      <c r="VS5" s="22"/>
      <c r="VT5" s="22"/>
      <c r="VU5" s="22"/>
      <c r="VV5" s="22"/>
      <c r="VW5" s="22"/>
      <c r="VX5" s="22"/>
      <c r="VY5" s="22"/>
      <c r="VZ5" s="22"/>
      <c r="WA5" s="22"/>
      <c r="WB5" s="22"/>
      <c r="WC5" s="22"/>
      <c r="WD5" s="22"/>
      <c r="WE5" s="22"/>
      <c r="WF5" s="22"/>
      <c r="WG5" s="22"/>
      <c r="WH5" s="22"/>
      <c r="WI5" s="22"/>
      <c r="WJ5" s="22"/>
      <c r="WK5" s="22"/>
      <c r="WL5" s="22"/>
      <c r="WM5" s="22"/>
      <c r="WN5" s="22"/>
      <c r="WO5" s="22"/>
      <c r="WP5" s="22"/>
      <c r="WQ5" s="22"/>
      <c r="WR5" s="22"/>
      <c r="WS5" s="22"/>
      <c r="WT5" s="22"/>
      <c r="WU5" s="22"/>
      <c r="WV5" s="22"/>
      <c r="WW5" s="22"/>
      <c r="WX5" s="22"/>
      <c r="WY5" s="22"/>
      <c r="WZ5" s="22"/>
      <c r="XA5" s="22"/>
      <c r="XB5" s="22"/>
      <c r="XC5" s="22"/>
      <c r="XD5" s="22"/>
      <c r="XE5" s="22"/>
      <c r="XF5" s="22"/>
      <c r="XG5" s="22"/>
      <c r="XH5" s="22"/>
      <c r="XI5" s="22"/>
      <c r="XJ5" s="22"/>
      <c r="XK5" s="22"/>
      <c r="XL5" s="22"/>
      <c r="XM5" s="22"/>
      <c r="XN5" s="22"/>
      <c r="XO5" s="22"/>
      <c r="XP5" s="22"/>
      <c r="XQ5" s="22"/>
      <c r="XR5" s="22"/>
      <c r="XS5" s="22"/>
      <c r="XT5" s="22"/>
      <c r="XU5" s="22"/>
      <c r="XV5" s="22"/>
      <c r="XW5" s="22"/>
      <c r="XX5" s="22"/>
      <c r="XY5" s="22"/>
      <c r="XZ5" s="22"/>
      <c r="YA5" s="22"/>
      <c r="YB5" s="22"/>
      <c r="YC5" s="22"/>
      <c r="YD5" s="22"/>
      <c r="YE5" s="22"/>
      <c r="YF5" s="22"/>
      <c r="YG5" s="22"/>
      <c r="YH5" s="22"/>
      <c r="YI5" s="22"/>
      <c r="YJ5" s="22"/>
      <c r="YK5" s="22"/>
      <c r="YL5" s="22"/>
      <c r="YM5" s="22"/>
      <c r="YN5" s="22"/>
      <c r="YO5" s="22"/>
      <c r="YP5" s="22"/>
      <c r="YQ5" s="22"/>
      <c r="YR5" s="22"/>
      <c r="YS5" s="22"/>
      <c r="YT5" s="22"/>
      <c r="YU5" s="22"/>
      <c r="YV5" s="22"/>
      <c r="YW5" s="22"/>
      <c r="YX5" s="22"/>
      <c r="YY5" s="22"/>
      <c r="YZ5" s="22"/>
      <c r="ZA5" s="22"/>
      <c r="ZB5" s="22"/>
      <c r="ZC5" s="22"/>
      <c r="ZD5" s="22"/>
      <c r="ZE5" s="22"/>
      <c r="ZF5" s="22"/>
      <c r="ZG5" s="22"/>
      <c r="ZH5" s="22"/>
      <c r="ZI5" s="22"/>
      <c r="ZJ5" s="22"/>
      <c r="ZK5" s="22"/>
      <c r="ZL5" s="22"/>
      <c r="ZM5" s="22"/>
      <c r="ZN5" s="22"/>
      <c r="ZO5" s="22"/>
      <c r="ZP5" s="22"/>
      <c r="ZQ5" s="22"/>
      <c r="ZR5" s="22"/>
      <c r="ZS5" s="22"/>
      <c r="ZT5" s="22"/>
      <c r="ZU5" s="22"/>
      <c r="ZV5" s="22"/>
      <c r="ZW5" s="22"/>
      <c r="ZX5" s="22"/>
      <c r="ZY5" s="22"/>
      <c r="ZZ5" s="22"/>
      <c r="AAA5" s="22"/>
      <c r="AAB5" s="22"/>
      <c r="AAC5" s="22"/>
      <c r="AAD5" s="22"/>
      <c r="AAE5" s="22"/>
      <c r="AAF5" s="22"/>
      <c r="AAG5" s="22"/>
      <c r="AAH5" s="22"/>
      <c r="AAI5" s="22"/>
      <c r="AAJ5" s="22"/>
      <c r="AAK5" s="22"/>
      <c r="AAL5" s="22"/>
      <c r="AAM5" s="22"/>
      <c r="AAN5" s="22"/>
      <c r="AAO5" s="22"/>
      <c r="AAP5" s="22"/>
      <c r="AAQ5" s="22"/>
      <c r="AAR5" s="22"/>
      <c r="AAS5" s="22"/>
      <c r="AAT5" s="22"/>
      <c r="AAU5" s="22"/>
      <c r="AAV5" s="22"/>
      <c r="AAW5" s="22"/>
      <c r="AAX5" s="22"/>
      <c r="AAY5" s="22"/>
      <c r="AAZ5" s="22"/>
      <c r="ABA5" s="22"/>
      <c r="ABB5" s="22"/>
      <c r="ABC5" s="22"/>
      <c r="ABD5" s="22"/>
      <c r="ABE5" s="22"/>
      <c r="ABF5" s="22"/>
      <c r="ABG5" s="22"/>
      <c r="ABH5" s="22"/>
      <c r="ABI5" s="22"/>
      <c r="ABJ5" s="22"/>
      <c r="ABK5" s="22"/>
      <c r="ABL5" s="22"/>
      <c r="ABM5" s="22"/>
      <c r="ABN5" s="22"/>
      <c r="ABO5" s="22"/>
      <c r="ABP5" s="22"/>
      <c r="ABQ5" s="22"/>
      <c r="ABR5" s="22"/>
      <c r="ABS5" s="22"/>
      <c r="ABT5" s="22"/>
      <c r="ABU5" s="22"/>
      <c r="ABV5" s="22"/>
      <c r="ABW5" s="22"/>
      <c r="ABX5" s="22"/>
      <c r="ABY5" s="22"/>
      <c r="ABZ5" s="22"/>
      <c r="ACA5" s="22"/>
      <c r="ACB5" s="22"/>
      <c r="ACC5" s="22"/>
      <c r="ACD5" s="22"/>
      <c r="ACE5" s="22"/>
      <c r="ACF5" s="22"/>
      <c r="ACG5" s="22"/>
      <c r="ACH5" s="22"/>
      <c r="ACI5" s="22"/>
      <c r="ACJ5" s="22"/>
      <c r="ACK5" s="22"/>
      <c r="ACL5" s="22"/>
      <c r="ACM5" s="22"/>
      <c r="ACN5" s="22"/>
      <c r="ACO5" s="22"/>
      <c r="ACP5" s="22"/>
      <c r="ACQ5" s="22"/>
      <c r="ACR5" s="22"/>
      <c r="ACS5" s="22"/>
      <c r="ACT5" s="22"/>
      <c r="ACU5" s="22"/>
      <c r="ACV5" s="22"/>
      <c r="ACW5" s="22"/>
      <c r="ACX5" s="22"/>
      <c r="ACY5" s="22"/>
      <c r="ACZ5" s="22"/>
      <c r="ADA5" s="22"/>
      <c r="ADB5" s="22"/>
      <c r="ADC5" s="22"/>
      <c r="ADD5" s="22"/>
      <c r="ADE5" s="22"/>
      <c r="ADF5" s="22"/>
      <c r="ADG5" s="22"/>
      <c r="ADH5" s="22"/>
      <c r="ADI5" s="22"/>
      <c r="ADJ5" s="22"/>
      <c r="ADK5" s="22"/>
      <c r="ADL5" s="22"/>
      <c r="ADM5" s="22"/>
      <c r="ADN5" s="22"/>
      <c r="ADO5" s="22"/>
      <c r="ADP5" s="22"/>
      <c r="ADQ5" s="22"/>
      <c r="ADR5" s="22"/>
      <c r="ADS5" s="22"/>
      <c r="ADT5" s="22"/>
      <c r="ADU5" s="22"/>
      <c r="ADV5" s="22"/>
      <c r="ADW5" s="22"/>
      <c r="ADX5" s="22"/>
      <c r="ADY5" s="22"/>
      <c r="ADZ5" s="22"/>
      <c r="AEA5" s="22"/>
      <c r="AEB5" s="22"/>
      <c r="AEC5" s="22"/>
      <c r="AED5" s="22"/>
      <c r="AEE5" s="22"/>
      <c r="AEF5" s="22"/>
      <c r="AEG5" s="22"/>
      <c r="AEH5" s="22"/>
      <c r="AEI5" s="22"/>
      <c r="AEJ5" s="22"/>
      <c r="AEK5" s="22"/>
      <c r="AEL5" s="22"/>
      <c r="AEM5" s="22"/>
      <c r="AEN5" s="22"/>
      <c r="AEO5" s="22"/>
      <c r="AEP5" s="22"/>
      <c r="AEQ5" s="22"/>
      <c r="AER5" s="22"/>
      <c r="AES5" s="22"/>
      <c r="AET5" s="22"/>
      <c r="AEU5" s="22"/>
      <c r="AEV5" s="22"/>
      <c r="AEW5" s="22"/>
      <c r="AEX5" s="22"/>
      <c r="AEY5" s="22"/>
      <c r="AEZ5" s="22"/>
      <c r="AFA5" s="22"/>
      <c r="AFB5" s="22"/>
      <c r="AFC5" s="22"/>
      <c r="AFD5" s="22"/>
      <c r="AFE5" s="22"/>
      <c r="AFF5" s="22"/>
      <c r="AFG5" s="22"/>
      <c r="AFH5" s="22"/>
      <c r="AFI5" s="22"/>
      <c r="AFJ5" s="22"/>
      <c r="AFK5" s="22"/>
      <c r="AFL5" s="22"/>
      <c r="AFM5" s="22"/>
      <c r="AFN5" s="22"/>
      <c r="AFO5" s="22"/>
      <c r="AFP5" s="22"/>
      <c r="AFQ5" s="22"/>
      <c r="AFR5" s="22"/>
      <c r="AFS5" s="22"/>
      <c r="AFT5" s="22"/>
      <c r="AFU5" s="22"/>
      <c r="AFV5" s="22"/>
      <c r="AFW5" s="22"/>
      <c r="AFX5" s="22"/>
      <c r="AFY5" s="22"/>
      <c r="AFZ5" s="22"/>
      <c r="AGA5" s="22"/>
      <c r="AGB5" s="22"/>
      <c r="AGC5" s="22"/>
      <c r="AGD5" s="22"/>
      <c r="AGE5" s="22"/>
      <c r="AGF5" s="22"/>
      <c r="AGG5" s="22"/>
      <c r="AGH5" s="22"/>
      <c r="AGI5" s="22"/>
      <c r="AGJ5" s="22"/>
      <c r="AGK5" s="22"/>
      <c r="AGL5" s="22"/>
      <c r="AGM5" s="22"/>
      <c r="AGN5" s="22"/>
      <c r="AGO5" s="22"/>
      <c r="AGP5" s="22"/>
      <c r="AGQ5" s="22"/>
      <c r="AGR5" s="22"/>
      <c r="AGS5" s="22"/>
      <c r="AGT5" s="22"/>
      <c r="AGU5" s="22"/>
      <c r="AGV5" s="22"/>
      <c r="AGW5" s="22"/>
      <c r="AGX5" s="22"/>
      <c r="AGY5" s="22"/>
      <c r="AGZ5" s="22"/>
      <c r="AHA5" s="22"/>
      <c r="AHB5" s="22"/>
      <c r="AHC5" s="22"/>
      <c r="AHD5" s="22"/>
      <c r="AHE5" s="22"/>
      <c r="AHF5" s="22"/>
      <c r="AHG5" s="22"/>
      <c r="AHH5" s="22"/>
      <c r="AHI5" s="22"/>
      <c r="AHJ5" s="22"/>
      <c r="AHK5" s="22"/>
      <c r="AHL5" s="22"/>
      <c r="AHM5" s="22"/>
      <c r="AHN5" s="22"/>
      <c r="AHO5" s="22"/>
      <c r="AHP5" s="22"/>
      <c r="AHQ5" s="22"/>
      <c r="AHR5" s="22"/>
      <c r="AHS5" s="22"/>
      <c r="AHT5" s="22"/>
      <c r="AHU5" s="22"/>
      <c r="AHV5" s="22"/>
      <c r="AHW5" s="22"/>
      <c r="AHX5" s="22"/>
      <c r="AHY5" s="22"/>
      <c r="AHZ5" s="22"/>
      <c r="AIA5" s="22"/>
      <c r="AIB5" s="22"/>
      <c r="AIC5" s="22"/>
      <c r="AID5" s="22"/>
      <c r="AIE5" s="22"/>
      <c r="AIF5" s="22"/>
      <c r="AIG5" s="22"/>
      <c r="AIH5" s="22"/>
      <c r="AII5" s="22"/>
      <c r="AIJ5" s="22"/>
      <c r="AIK5" s="22"/>
      <c r="AIL5" s="22"/>
      <c r="AIM5" s="22"/>
      <c r="AIN5" s="22"/>
      <c r="AIO5" s="22"/>
      <c r="AIP5" s="22"/>
      <c r="AIQ5" s="22"/>
      <c r="AIR5" s="22"/>
      <c r="AIS5" s="22"/>
      <c r="AIT5" s="22"/>
      <c r="AIU5" s="22"/>
      <c r="AIV5" s="22"/>
      <c r="AIW5" s="22"/>
      <c r="AIX5" s="22"/>
      <c r="AIY5" s="22"/>
      <c r="AIZ5" s="22"/>
      <c r="AJA5" s="22"/>
      <c r="AJB5" s="22"/>
      <c r="AJC5" s="22"/>
      <c r="AJD5" s="22"/>
      <c r="AJE5" s="22"/>
      <c r="AJF5" s="22"/>
      <c r="AJG5" s="22"/>
      <c r="AJH5" s="22"/>
      <c r="AJI5" s="22"/>
      <c r="AJJ5" s="22"/>
      <c r="AJK5" s="22"/>
      <c r="AJL5" s="22"/>
      <c r="AJM5" s="22"/>
      <c r="AJN5" s="22"/>
      <c r="AJO5" s="22"/>
      <c r="AJP5" s="22"/>
      <c r="AJQ5" s="22"/>
      <c r="AJR5" s="22"/>
      <c r="AJS5" s="22"/>
      <c r="AJT5" s="22"/>
      <c r="AJU5" s="22"/>
      <c r="AJV5" s="22"/>
      <c r="AJW5" s="22"/>
      <c r="AJX5" s="22"/>
      <c r="AJY5" s="22"/>
      <c r="AJZ5" s="22"/>
      <c r="AKA5" s="22"/>
      <c r="AKB5" s="22"/>
      <c r="AKC5" s="22"/>
      <c r="AKD5" s="22"/>
      <c r="AKE5" s="22"/>
      <c r="AKF5" s="22"/>
      <c r="AKG5" s="22"/>
      <c r="AKH5" s="22"/>
      <c r="AKI5" s="22"/>
      <c r="AKJ5" s="22"/>
      <c r="AKK5" s="22"/>
      <c r="AKL5" s="22"/>
      <c r="AKM5" s="22"/>
      <c r="AKN5" s="22"/>
      <c r="AKO5" s="22"/>
      <c r="AKP5" s="22"/>
      <c r="AKQ5" s="22"/>
      <c r="AKR5" s="22"/>
      <c r="AKS5" s="22"/>
      <c r="AKT5" s="22"/>
      <c r="AKU5" s="22"/>
      <c r="AKV5" s="22"/>
      <c r="AKW5" s="22"/>
      <c r="AKX5" s="22"/>
      <c r="AKY5" s="22"/>
      <c r="AKZ5" s="22"/>
      <c r="ALA5" s="22"/>
      <c r="ALB5" s="22"/>
      <c r="ALC5" s="22"/>
      <c r="ALD5" s="22"/>
      <c r="ALE5" s="22"/>
      <c r="ALF5" s="22"/>
      <c r="ALG5" s="22"/>
      <c r="ALH5" s="22"/>
      <c r="ALI5" s="22"/>
      <c r="ALJ5" s="22"/>
      <c r="ALK5" s="22"/>
      <c r="ALL5" s="22"/>
      <c r="ALM5" s="22"/>
      <c r="ALN5" s="22"/>
      <c r="ALO5" s="22"/>
      <c r="ALP5" s="22"/>
      <c r="ALQ5" s="22"/>
      <c r="ALR5" s="22"/>
      <c r="ALS5" s="22"/>
      <c r="ALT5" s="22"/>
      <c r="ALU5" s="22"/>
      <c r="ALV5" s="22"/>
      <c r="ALW5" s="22"/>
      <c r="ALX5" s="22"/>
      <c r="ALY5" s="22"/>
      <c r="ALZ5" s="22"/>
      <c r="AMA5" s="22"/>
      <c r="AMB5" s="22"/>
      <c r="AMC5" s="22"/>
      <c r="AMD5" s="22"/>
      <c r="AME5" s="22"/>
      <c r="AMF5" s="22"/>
      <c r="AMG5" s="22"/>
      <c r="AMH5" s="22"/>
      <c r="AMI5" s="22"/>
      <c r="AMJ5" s="22"/>
      <c r="AMK5" s="22"/>
      <c r="AML5" s="22"/>
      <c r="AMM5" s="22"/>
      <c r="AMN5" s="22"/>
      <c r="AMO5" s="22"/>
      <c r="AMP5" s="22"/>
      <c r="AMQ5" s="22"/>
      <c r="AMR5" s="22"/>
      <c r="AMS5" s="22"/>
      <c r="AMT5" s="22"/>
      <c r="AMU5" s="22"/>
      <c r="AMV5" s="22"/>
      <c r="AMW5" s="22"/>
      <c r="AMX5" s="22"/>
      <c r="AMY5" s="22"/>
      <c r="AMZ5" s="22"/>
      <c r="ANA5" s="22"/>
      <c r="ANB5" s="22"/>
      <c r="ANC5" s="22"/>
      <c r="AND5" s="22"/>
      <c r="ANE5" s="22"/>
      <c r="ANF5" s="22"/>
      <c r="ANG5" s="22"/>
      <c r="ANH5" s="22"/>
      <c r="ANI5" s="22"/>
      <c r="ANJ5" s="22"/>
      <c r="ANK5" s="22"/>
      <c r="ANL5" s="22"/>
      <c r="ANM5" s="22"/>
      <c r="ANN5" s="22"/>
      <c r="ANO5" s="22"/>
      <c r="ANP5" s="22"/>
      <c r="ANQ5" s="22"/>
      <c r="ANR5" s="22"/>
      <c r="ANS5" s="22"/>
      <c r="ANT5" s="22"/>
      <c r="ANU5" s="22"/>
      <c r="ANV5" s="22"/>
      <c r="ANW5" s="22"/>
      <c r="ANX5" s="22"/>
      <c r="ANY5" s="22"/>
      <c r="ANZ5" s="22"/>
      <c r="AOA5" s="22"/>
      <c r="AOB5" s="22"/>
      <c r="AOC5" s="22"/>
      <c r="AOD5" s="22"/>
      <c r="AOE5" s="22"/>
      <c r="AOF5" s="22"/>
      <c r="AOG5" s="22"/>
      <c r="AOH5" s="22"/>
      <c r="AOI5" s="22"/>
      <c r="AOJ5" s="22"/>
      <c r="AOK5" s="22"/>
      <c r="AOL5" s="22"/>
      <c r="AOM5" s="22"/>
      <c r="AON5" s="22"/>
      <c r="AOO5" s="22"/>
      <c r="AOP5" s="22"/>
      <c r="AOQ5" s="22"/>
      <c r="AOR5" s="22"/>
      <c r="AOS5" s="22"/>
      <c r="AOT5" s="22"/>
      <c r="AOU5" s="22"/>
      <c r="AOV5" s="22"/>
      <c r="AOW5" s="22"/>
      <c r="AOX5" s="22"/>
      <c r="AOY5" s="22"/>
      <c r="AOZ5" s="22"/>
      <c r="APA5" s="22"/>
      <c r="APB5" s="22"/>
      <c r="APC5" s="22"/>
      <c r="APD5" s="22"/>
      <c r="APE5" s="22"/>
      <c r="APF5" s="22"/>
      <c r="APG5" s="22"/>
      <c r="APH5" s="22"/>
      <c r="API5" s="22"/>
      <c r="APJ5" s="22"/>
      <c r="APK5" s="22"/>
      <c r="APL5" s="22"/>
      <c r="APM5" s="22"/>
      <c r="APN5" s="22"/>
      <c r="APO5" s="22"/>
      <c r="APP5" s="22"/>
      <c r="APQ5" s="22"/>
      <c r="APR5" s="22"/>
      <c r="APS5" s="22"/>
      <c r="APT5" s="22"/>
      <c r="APU5" s="22"/>
      <c r="APV5" s="22"/>
      <c r="APW5" s="22"/>
      <c r="APX5" s="22"/>
      <c r="APY5" s="22"/>
      <c r="APZ5" s="22"/>
      <c r="AQA5" s="22"/>
      <c r="AQB5" s="22"/>
      <c r="AQC5" s="22"/>
      <c r="AQD5" s="22"/>
      <c r="AQE5" s="22"/>
      <c r="AQF5" s="22"/>
      <c r="AQG5" s="22"/>
      <c r="AQH5" s="22"/>
      <c r="AQI5" s="22"/>
      <c r="AQJ5" s="22"/>
      <c r="AQK5" s="22"/>
      <c r="AQL5" s="22"/>
      <c r="AQM5" s="22"/>
      <c r="AQN5" s="22"/>
      <c r="AQO5" s="22"/>
      <c r="AQP5" s="22"/>
      <c r="AQQ5" s="22"/>
      <c r="AQR5" s="22"/>
      <c r="AQS5" s="22"/>
      <c r="AQT5" s="22"/>
      <c r="AQU5" s="22"/>
      <c r="AQV5" s="22"/>
      <c r="AQW5" s="22"/>
      <c r="AQX5" s="22"/>
      <c r="AQY5" s="22"/>
      <c r="AQZ5" s="22"/>
      <c r="ARA5" s="22"/>
      <c r="ARB5" s="22"/>
      <c r="ARC5" s="22"/>
      <c r="ARD5" s="22"/>
      <c r="ARE5" s="22"/>
      <c r="ARF5" s="22"/>
      <c r="ARG5" s="22"/>
      <c r="ARH5" s="22"/>
      <c r="ARI5" s="22"/>
      <c r="ARJ5" s="22"/>
      <c r="ARK5" s="22"/>
      <c r="ARL5" s="22"/>
      <c r="ARM5" s="22"/>
      <c r="ARN5" s="22"/>
      <c r="ARO5" s="22"/>
      <c r="ARP5" s="22"/>
      <c r="ARQ5" s="22"/>
      <c r="ARR5" s="22"/>
      <c r="ARS5" s="22"/>
      <c r="ART5" s="22"/>
      <c r="ARU5" s="22"/>
      <c r="ARV5" s="22"/>
      <c r="ARW5" s="22"/>
      <c r="ARX5" s="22"/>
      <c r="ARY5" s="22"/>
      <c r="ARZ5" s="22"/>
      <c r="ASA5" s="22"/>
      <c r="ASB5" s="22"/>
      <c r="ASC5" s="22"/>
      <c r="ASD5" s="22"/>
      <c r="ASE5" s="22"/>
      <c r="ASF5" s="22"/>
      <c r="ASG5" s="22"/>
      <c r="ASH5" s="22"/>
      <c r="ASI5" s="22"/>
      <c r="ASJ5" s="22"/>
      <c r="ASK5" s="22"/>
      <c r="ASL5" s="22"/>
      <c r="ASM5" s="22"/>
      <c r="ASN5" s="22"/>
      <c r="ASO5" s="22"/>
      <c r="ASP5" s="22"/>
      <c r="ASQ5" s="22"/>
      <c r="ASR5" s="22"/>
      <c r="ASS5" s="22"/>
      <c r="AST5" s="22"/>
      <c r="ASU5" s="22"/>
      <c r="ASV5" s="22"/>
      <c r="ASW5" s="22"/>
      <c r="ASX5" s="22"/>
      <c r="ASY5" s="22"/>
      <c r="ASZ5" s="22"/>
      <c r="ATA5" s="22"/>
      <c r="ATB5" s="22"/>
      <c r="ATC5" s="22"/>
      <c r="ATD5" s="22"/>
      <c r="ATE5" s="22"/>
      <c r="ATF5" s="22"/>
      <c r="ATG5" s="22"/>
      <c r="ATH5" s="22"/>
      <c r="ATI5" s="22"/>
      <c r="ATJ5" s="22"/>
      <c r="ATK5" s="22"/>
      <c r="ATL5" s="22"/>
      <c r="ATM5" s="22"/>
      <c r="ATN5" s="22"/>
      <c r="ATO5" s="22"/>
      <c r="ATP5" s="22"/>
      <c r="ATQ5" s="22"/>
      <c r="ATR5" s="22"/>
      <c r="ATS5" s="22"/>
      <c r="ATT5" s="22"/>
      <c r="ATU5" s="22"/>
      <c r="ATV5" s="22"/>
      <c r="ATW5" s="22"/>
      <c r="ATX5" s="22"/>
      <c r="ATY5" s="22"/>
      <c r="ATZ5" s="22"/>
      <c r="AUA5" s="22"/>
      <c r="AUB5" s="22"/>
      <c r="AUC5" s="22"/>
      <c r="AUD5" s="22"/>
      <c r="AUE5" s="22"/>
      <c r="AUF5" s="22"/>
      <c r="AUG5" s="22"/>
      <c r="AUH5" s="22"/>
      <c r="AUI5" s="22"/>
      <c r="AUJ5" s="22"/>
      <c r="AUK5" s="22"/>
      <c r="AUL5" s="22"/>
      <c r="AUM5" s="22"/>
      <c r="AUN5" s="22"/>
      <c r="AUO5" s="22"/>
      <c r="AUP5" s="22"/>
      <c r="AUQ5" s="22"/>
      <c r="AUR5" s="22"/>
      <c r="AUS5" s="22"/>
      <c r="AUT5" s="22"/>
      <c r="AUU5" s="22"/>
      <c r="AUV5" s="22"/>
      <c r="AUW5" s="22"/>
      <c r="AUX5" s="22"/>
      <c r="AUY5" s="22"/>
      <c r="AUZ5" s="22"/>
      <c r="AVA5" s="22"/>
      <c r="AVB5" s="22"/>
      <c r="AVC5" s="22"/>
      <c r="AVD5" s="22"/>
      <c r="AVE5" s="22"/>
      <c r="AVF5" s="22"/>
      <c r="AVG5" s="22"/>
      <c r="AVH5" s="22"/>
      <c r="AVI5" s="22"/>
      <c r="AVJ5" s="22"/>
      <c r="AVK5" s="22"/>
      <c r="AVL5" s="22"/>
      <c r="AVM5" s="22"/>
      <c r="AVN5" s="22"/>
      <c r="AVO5" s="22"/>
      <c r="AVP5" s="22"/>
      <c r="AVQ5" s="22"/>
      <c r="AVR5" s="22"/>
      <c r="AVS5" s="22"/>
      <c r="AVT5" s="22"/>
      <c r="AVU5" s="22"/>
      <c r="AVV5" s="22"/>
      <c r="AVW5" s="22"/>
      <c r="AVX5" s="22"/>
      <c r="AVY5" s="22"/>
      <c r="AVZ5" s="22"/>
      <c r="AWA5" s="22"/>
      <c r="AWB5" s="22"/>
      <c r="AWC5" s="22"/>
      <c r="AWD5" s="22"/>
      <c r="AWE5" s="22"/>
      <c r="AWF5" s="22"/>
      <c r="AWG5" s="22"/>
      <c r="AWH5" s="22"/>
      <c r="AWI5" s="22"/>
      <c r="AWJ5" s="22"/>
      <c r="AWK5" s="22"/>
      <c r="AWL5" s="22"/>
      <c r="AWM5" s="22"/>
      <c r="AWN5" s="22"/>
      <c r="AWO5" s="22"/>
      <c r="AWP5" s="22"/>
      <c r="AWQ5" s="22"/>
      <c r="AWR5" s="22"/>
      <c r="AWS5" s="22"/>
      <c r="AWT5" s="22"/>
      <c r="AWU5" s="22"/>
      <c r="AWV5" s="22"/>
      <c r="AWW5" s="22"/>
      <c r="AWX5" s="22"/>
      <c r="AWY5" s="22"/>
      <c r="AWZ5" s="22"/>
      <c r="AXA5" s="22"/>
      <c r="AXB5" s="22"/>
      <c r="AXC5" s="22"/>
      <c r="AXD5" s="22"/>
      <c r="AXE5" s="22"/>
      <c r="AXF5" s="22"/>
      <c r="AXG5" s="22"/>
      <c r="AXH5" s="22"/>
      <c r="AXI5" s="22"/>
      <c r="AXJ5" s="22"/>
      <c r="AXK5" s="22"/>
      <c r="AXL5" s="22"/>
      <c r="AXM5" s="22"/>
      <c r="AXN5" s="22"/>
      <c r="AXO5" s="22"/>
      <c r="AXP5" s="22"/>
      <c r="AXQ5" s="22"/>
      <c r="AXR5" s="22"/>
      <c r="AXS5" s="22"/>
      <c r="AXT5" s="22"/>
      <c r="AXU5" s="22"/>
      <c r="AXV5" s="22"/>
      <c r="AXW5" s="22"/>
      <c r="AXX5" s="22"/>
      <c r="AXY5" s="22"/>
      <c r="AXZ5" s="22"/>
      <c r="AYA5" s="22"/>
      <c r="AYB5" s="22"/>
      <c r="AYC5" s="22"/>
      <c r="AYD5" s="22"/>
      <c r="AYE5" s="22"/>
      <c r="AYF5" s="22"/>
      <c r="AYG5" s="22"/>
      <c r="AYH5" s="22"/>
      <c r="AYI5" s="22"/>
      <c r="AYJ5" s="22"/>
      <c r="AYK5" s="22"/>
      <c r="AYL5" s="22"/>
      <c r="AYM5" s="22"/>
      <c r="AYN5" s="22"/>
      <c r="AYO5" s="22"/>
      <c r="AYP5" s="22"/>
      <c r="AYQ5" s="22"/>
      <c r="AYR5" s="22"/>
      <c r="AYS5" s="22"/>
      <c r="AYT5" s="22"/>
      <c r="AYU5" s="22"/>
      <c r="AYV5" s="22"/>
      <c r="AYW5" s="22"/>
      <c r="AYX5" s="22"/>
      <c r="AYY5" s="22"/>
      <c r="AYZ5" s="22"/>
      <c r="AZA5" s="22"/>
      <c r="AZB5" s="22"/>
      <c r="AZC5" s="22"/>
      <c r="AZD5" s="22"/>
      <c r="AZE5" s="22"/>
      <c r="AZF5" s="22"/>
      <c r="AZG5" s="22"/>
      <c r="AZH5" s="22"/>
      <c r="AZI5" s="22"/>
      <c r="AZJ5" s="22"/>
      <c r="AZK5" s="22"/>
      <c r="AZL5" s="22"/>
      <c r="AZM5" s="22"/>
      <c r="AZN5" s="22"/>
      <c r="AZO5" s="22"/>
      <c r="AZP5" s="22"/>
      <c r="AZQ5" s="22"/>
      <c r="AZR5" s="22"/>
      <c r="AZS5" s="22"/>
      <c r="AZT5" s="22"/>
      <c r="AZU5" s="22"/>
      <c r="AZV5" s="22"/>
      <c r="AZW5" s="22"/>
      <c r="AZX5" s="22"/>
      <c r="AZY5" s="22"/>
      <c r="AZZ5" s="22"/>
      <c r="BAA5" s="22"/>
      <c r="BAB5" s="22"/>
      <c r="BAC5" s="22"/>
      <c r="BAD5" s="22"/>
      <c r="BAE5" s="22"/>
      <c r="BAF5" s="22"/>
      <c r="BAG5" s="22"/>
      <c r="BAH5" s="22"/>
      <c r="BAI5" s="22"/>
      <c r="BAJ5" s="22"/>
      <c r="BAK5" s="22"/>
      <c r="BAL5" s="22"/>
      <c r="BAM5" s="22"/>
      <c r="BAN5" s="22"/>
      <c r="BAO5" s="22"/>
      <c r="BAP5" s="22"/>
      <c r="BAQ5" s="22"/>
      <c r="BAR5" s="22"/>
      <c r="BAS5" s="22"/>
      <c r="BAT5" s="22"/>
      <c r="BAU5" s="22"/>
      <c r="BAV5" s="22"/>
      <c r="BAW5" s="22"/>
      <c r="BAX5" s="22"/>
      <c r="BAY5" s="22"/>
      <c r="BAZ5" s="22"/>
      <c r="BBA5" s="22"/>
      <c r="BBB5" s="22"/>
      <c r="BBC5" s="22"/>
      <c r="BBD5" s="22"/>
      <c r="BBE5" s="22"/>
      <c r="BBF5" s="22"/>
      <c r="BBG5" s="22"/>
      <c r="BBH5" s="22"/>
      <c r="BBI5" s="22"/>
      <c r="BBJ5" s="22"/>
      <c r="BBK5" s="22"/>
      <c r="BBL5" s="22"/>
      <c r="BBM5" s="22"/>
      <c r="BBN5" s="22"/>
      <c r="BBO5" s="22"/>
      <c r="BBP5" s="22"/>
      <c r="BBQ5" s="22"/>
      <c r="BBR5" s="22"/>
      <c r="BBS5" s="22"/>
      <c r="BBT5" s="22"/>
      <c r="BBU5" s="22"/>
      <c r="BBV5" s="22"/>
      <c r="BBW5" s="22"/>
      <c r="BBX5" s="22"/>
      <c r="BBY5" s="22"/>
      <c r="BBZ5" s="22"/>
      <c r="BCA5" s="22"/>
      <c r="BCB5" s="22"/>
      <c r="BCC5" s="22"/>
      <c r="BCD5" s="22"/>
      <c r="BCE5" s="22"/>
      <c r="BCF5" s="22"/>
      <c r="BCG5" s="22"/>
      <c r="BCH5" s="22"/>
      <c r="BCI5" s="22"/>
      <c r="BCJ5" s="22"/>
      <c r="BCK5" s="22"/>
      <c r="BCL5" s="22"/>
      <c r="BCM5" s="22"/>
      <c r="BCN5" s="22"/>
      <c r="BCO5" s="22"/>
      <c r="BCP5" s="22"/>
      <c r="BCQ5" s="22"/>
      <c r="BCR5" s="22"/>
      <c r="BCS5" s="22"/>
      <c r="BCT5" s="22"/>
      <c r="BCU5" s="22"/>
      <c r="BCV5" s="22"/>
      <c r="BCW5" s="22"/>
      <c r="BCX5" s="22"/>
      <c r="BCY5" s="22"/>
      <c r="BCZ5" s="22"/>
      <c r="BDA5" s="22"/>
      <c r="BDB5" s="22"/>
      <c r="BDC5" s="22"/>
      <c r="BDD5" s="22"/>
      <c r="BDE5" s="22"/>
      <c r="BDF5" s="22"/>
      <c r="BDG5" s="22"/>
      <c r="BDH5" s="22"/>
      <c r="BDI5" s="22"/>
      <c r="BDJ5" s="22"/>
      <c r="BDK5" s="22"/>
      <c r="BDL5" s="22"/>
      <c r="BDM5" s="22"/>
      <c r="BDN5" s="22"/>
      <c r="BDO5" s="22"/>
      <c r="BDP5" s="22"/>
      <c r="BDQ5" s="22"/>
      <c r="BDR5" s="22"/>
      <c r="BDS5" s="22"/>
      <c r="BDT5" s="22"/>
      <c r="BDU5" s="22"/>
      <c r="BDV5" s="22"/>
      <c r="BDW5" s="22"/>
      <c r="BDX5" s="22"/>
      <c r="BDY5" s="22"/>
      <c r="BDZ5" s="22"/>
      <c r="BEA5" s="22"/>
      <c r="BEB5" s="22"/>
      <c r="BEC5" s="22"/>
      <c r="BED5" s="22"/>
      <c r="BEE5" s="22"/>
      <c r="BEF5" s="22"/>
      <c r="BEG5" s="22"/>
      <c r="BEH5" s="22"/>
      <c r="BEI5" s="22"/>
      <c r="BEJ5" s="22"/>
      <c r="BEK5" s="22"/>
      <c r="BEL5" s="22"/>
      <c r="BEM5" s="22"/>
      <c r="BEN5" s="22"/>
      <c r="BEO5" s="22"/>
      <c r="BEP5" s="22"/>
      <c r="BEQ5" s="22"/>
      <c r="BER5" s="22"/>
      <c r="BES5" s="22"/>
      <c r="BET5" s="22"/>
      <c r="BEU5" s="22"/>
      <c r="BEV5" s="22"/>
      <c r="BEW5" s="22"/>
      <c r="BEX5" s="22"/>
      <c r="BEY5" s="22"/>
      <c r="BEZ5" s="22"/>
      <c r="BFA5" s="22"/>
      <c r="BFB5" s="22"/>
      <c r="BFC5" s="22"/>
      <c r="BFD5" s="22"/>
      <c r="BFE5" s="22"/>
      <c r="BFF5" s="22"/>
      <c r="BFG5" s="22"/>
      <c r="BFH5" s="22"/>
      <c r="BFI5" s="22"/>
      <c r="BFJ5" s="22"/>
      <c r="BFK5" s="22"/>
      <c r="BFL5" s="22"/>
      <c r="BFM5" s="22"/>
      <c r="BFN5" s="22"/>
      <c r="BFO5" s="22"/>
      <c r="BFP5" s="22"/>
      <c r="BFQ5" s="22"/>
      <c r="BFR5" s="22"/>
      <c r="BFS5" s="22"/>
      <c r="BFT5" s="22"/>
      <c r="BFU5" s="22"/>
      <c r="BFV5" s="22"/>
      <c r="BFW5" s="22"/>
      <c r="BFX5" s="22"/>
      <c r="BFY5" s="22"/>
      <c r="BFZ5" s="22"/>
      <c r="BGA5" s="22"/>
      <c r="BGB5" s="22"/>
      <c r="BGC5" s="22"/>
      <c r="BGD5" s="22"/>
      <c r="BGE5" s="22"/>
      <c r="BGF5" s="22"/>
      <c r="BGG5" s="22"/>
      <c r="BGH5" s="22"/>
      <c r="BGI5" s="22"/>
      <c r="BGJ5" s="22"/>
      <c r="BGK5" s="22"/>
      <c r="BGL5" s="22"/>
      <c r="BGM5" s="22"/>
      <c r="BGN5" s="22"/>
      <c r="BGO5" s="22"/>
      <c r="BGP5" s="22"/>
      <c r="BGQ5" s="22"/>
      <c r="BGR5" s="22"/>
      <c r="BGS5" s="22"/>
      <c r="BGT5" s="22"/>
      <c r="BGU5" s="22"/>
      <c r="BGV5" s="22"/>
      <c r="BGW5" s="22"/>
      <c r="BGX5" s="22"/>
      <c r="BGY5" s="22"/>
      <c r="BGZ5" s="22"/>
      <c r="BHA5" s="22"/>
      <c r="BHB5" s="22"/>
      <c r="BHC5" s="22"/>
      <c r="BHD5" s="22"/>
      <c r="BHE5" s="22"/>
      <c r="BHF5" s="22"/>
      <c r="BHG5" s="22"/>
      <c r="BHH5" s="22"/>
      <c r="BHI5" s="22"/>
      <c r="BHJ5" s="22"/>
      <c r="BHK5" s="22"/>
      <c r="BHL5" s="22"/>
      <c r="BHM5" s="22"/>
      <c r="BHN5" s="22"/>
      <c r="BHO5" s="22"/>
      <c r="BHP5" s="22"/>
      <c r="BHQ5" s="22"/>
      <c r="BHR5" s="22"/>
      <c r="BHS5" s="22"/>
      <c r="BHT5" s="22"/>
      <c r="BHU5" s="22"/>
      <c r="BHV5" s="22"/>
      <c r="BHW5" s="22"/>
      <c r="BHX5" s="22"/>
      <c r="BHY5" s="22"/>
      <c r="BHZ5" s="22"/>
      <c r="BIA5" s="22"/>
      <c r="BIB5" s="22"/>
      <c r="BIC5" s="22"/>
      <c r="BID5" s="22"/>
      <c r="BIE5" s="22"/>
      <c r="BIF5" s="22"/>
      <c r="BIG5" s="22"/>
      <c r="BIH5" s="22"/>
      <c r="BII5" s="22"/>
      <c r="BIJ5" s="22"/>
      <c r="BIK5" s="22"/>
      <c r="BIL5" s="22"/>
      <c r="BIM5" s="22"/>
      <c r="BIN5" s="22"/>
      <c r="BIO5" s="22"/>
      <c r="BIP5" s="22"/>
      <c r="BIQ5" s="22"/>
      <c r="BIR5" s="22"/>
      <c r="BIS5" s="22"/>
      <c r="BIT5" s="22"/>
      <c r="BIU5" s="22"/>
      <c r="BIV5" s="22"/>
      <c r="BIW5" s="22"/>
      <c r="BIX5" s="22"/>
      <c r="BIY5" s="22"/>
      <c r="BIZ5" s="22"/>
      <c r="BJA5" s="22"/>
      <c r="BJB5" s="22"/>
      <c r="BJC5" s="22"/>
      <c r="BJD5" s="22"/>
      <c r="BJE5" s="22"/>
      <c r="BJF5" s="22"/>
      <c r="BJG5" s="22"/>
      <c r="BJH5" s="22"/>
      <c r="BJI5" s="22"/>
      <c r="BJJ5" s="22"/>
      <c r="BJK5" s="22"/>
      <c r="BJL5" s="22"/>
      <c r="BJM5" s="22"/>
      <c r="BJN5" s="22"/>
      <c r="BJO5" s="22"/>
      <c r="BJP5" s="22"/>
      <c r="BJQ5" s="22"/>
      <c r="BJR5" s="22"/>
      <c r="BJS5" s="22"/>
      <c r="BJT5" s="22"/>
      <c r="BJU5" s="22"/>
      <c r="BJV5" s="22"/>
      <c r="BJW5" s="22"/>
      <c r="BJX5" s="22"/>
      <c r="BJY5" s="22"/>
      <c r="BJZ5" s="22"/>
      <c r="BKA5" s="22"/>
      <c r="BKB5" s="22"/>
      <c r="BKC5" s="22"/>
      <c r="BKD5" s="22"/>
      <c r="BKE5" s="22"/>
      <c r="BKF5" s="22"/>
      <c r="BKG5" s="22"/>
      <c r="BKH5" s="22"/>
      <c r="BKI5" s="22"/>
      <c r="BKJ5" s="22"/>
      <c r="BKK5" s="22"/>
      <c r="BKL5" s="22"/>
      <c r="BKM5" s="22"/>
      <c r="BKN5" s="22"/>
      <c r="BKO5" s="22"/>
      <c r="BKP5" s="22"/>
      <c r="BKQ5" s="22"/>
      <c r="BKR5" s="22"/>
      <c r="BKS5" s="22"/>
      <c r="BKT5" s="22"/>
      <c r="BKU5" s="22"/>
      <c r="BKV5" s="22"/>
      <c r="BKW5" s="22"/>
      <c r="BKX5" s="22"/>
      <c r="BKY5" s="22"/>
      <c r="BKZ5" s="22"/>
      <c r="BLA5" s="22"/>
      <c r="BLB5" s="22"/>
      <c r="BLC5" s="22"/>
      <c r="BLD5" s="22"/>
      <c r="BLE5" s="22"/>
      <c r="BLF5" s="22"/>
      <c r="BLG5" s="22"/>
      <c r="BLH5" s="22"/>
      <c r="BLI5" s="22"/>
      <c r="BLJ5" s="22"/>
      <c r="BLK5" s="22"/>
      <c r="BLL5" s="22"/>
      <c r="BLM5" s="22"/>
      <c r="BLN5" s="22"/>
      <c r="BLO5" s="22"/>
      <c r="BLP5" s="22"/>
      <c r="BLQ5" s="22"/>
      <c r="BLR5" s="22"/>
      <c r="BLS5" s="22"/>
      <c r="BLT5" s="22"/>
      <c r="BLU5" s="22"/>
      <c r="BLV5" s="22"/>
      <c r="BLW5" s="22"/>
      <c r="BLX5" s="22"/>
      <c r="BLY5" s="22"/>
      <c r="BLZ5" s="22"/>
      <c r="BMA5" s="22"/>
      <c r="BMB5" s="22"/>
      <c r="BMC5" s="22"/>
      <c r="BMD5" s="22"/>
      <c r="BME5" s="22"/>
      <c r="BMF5" s="22"/>
      <c r="BMG5" s="22"/>
      <c r="BMH5" s="22"/>
      <c r="BMI5" s="22"/>
      <c r="BMJ5" s="22"/>
      <c r="BMK5" s="22"/>
      <c r="BML5" s="22"/>
      <c r="BMM5" s="22"/>
      <c r="BMN5" s="22"/>
      <c r="BMO5" s="22"/>
      <c r="BMP5" s="22"/>
      <c r="BMQ5" s="22"/>
      <c r="BMR5" s="22"/>
      <c r="BMS5" s="22"/>
      <c r="BMT5" s="22"/>
      <c r="BMU5" s="22"/>
      <c r="BMV5" s="22"/>
      <c r="BMW5" s="22"/>
      <c r="BMX5" s="22"/>
      <c r="BMY5" s="22"/>
      <c r="BMZ5" s="22"/>
      <c r="BNA5" s="22"/>
      <c r="BNB5" s="22"/>
      <c r="BNC5" s="22"/>
      <c r="BND5" s="22"/>
      <c r="BNE5" s="22"/>
      <c r="BNF5" s="22"/>
      <c r="BNG5" s="22"/>
      <c r="BNH5" s="22"/>
      <c r="BNI5" s="22"/>
      <c r="BNJ5" s="22"/>
      <c r="BNK5" s="22"/>
      <c r="BNL5" s="22"/>
      <c r="BNM5" s="22"/>
      <c r="BNN5" s="22"/>
      <c r="BNO5" s="22"/>
      <c r="BNP5" s="22"/>
      <c r="BNQ5" s="22"/>
      <c r="BNR5" s="22"/>
      <c r="BNS5" s="22"/>
      <c r="BNT5" s="22"/>
      <c r="BNU5" s="22"/>
      <c r="BNV5" s="22"/>
      <c r="BNW5" s="22"/>
      <c r="BNX5" s="22"/>
      <c r="BNY5" s="22"/>
      <c r="BNZ5" s="22"/>
      <c r="BOA5" s="22"/>
      <c r="BOB5" s="22"/>
      <c r="BOC5" s="22"/>
      <c r="BOD5" s="22"/>
      <c r="BOE5" s="22"/>
      <c r="BOF5" s="22"/>
      <c r="BOG5" s="22"/>
      <c r="BOH5" s="22"/>
      <c r="BOI5" s="22"/>
      <c r="BOJ5" s="22"/>
      <c r="BOK5" s="22"/>
      <c r="BOL5" s="22"/>
      <c r="BOM5" s="22"/>
      <c r="BON5" s="22"/>
      <c r="BOO5" s="22"/>
      <c r="BOP5" s="22"/>
      <c r="BOQ5" s="22"/>
      <c r="BOR5" s="22"/>
      <c r="BOS5" s="22"/>
      <c r="BOT5" s="22"/>
      <c r="BOU5" s="22"/>
      <c r="BOV5" s="22"/>
      <c r="BOW5" s="22"/>
      <c r="BOX5" s="22"/>
      <c r="BOY5" s="22"/>
      <c r="BOZ5" s="22"/>
      <c r="BPA5" s="22"/>
      <c r="BPB5" s="22"/>
      <c r="BPC5" s="22"/>
      <c r="BPD5" s="22"/>
      <c r="BPE5" s="22"/>
      <c r="BPF5" s="22"/>
      <c r="BPG5" s="22"/>
      <c r="BPH5" s="22"/>
      <c r="BPI5" s="22"/>
      <c r="BPJ5" s="22"/>
      <c r="BPK5" s="22"/>
      <c r="BPL5" s="22"/>
      <c r="BPM5" s="22"/>
      <c r="BPN5" s="22"/>
      <c r="BPO5" s="22"/>
      <c r="BPP5" s="22"/>
      <c r="BPQ5" s="22"/>
      <c r="BPR5" s="22"/>
      <c r="BPS5" s="22"/>
      <c r="BPT5" s="22"/>
      <c r="BPU5" s="22"/>
      <c r="BPV5" s="22"/>
      <c r="BPW5" s="22"/>
      <c r="BPX5" s="22"/>
      <c r="BPY5" s="22"/>
      <c r="BPZ5" s="22"/>
      <c r="BQA5" s="22"/>
      <c r="BQB5" s="22"/>
      <c r="BQC5" s="22"/>
      <c r="BQD5" s="22"/>
      <c r="BQE5" s="22"/>
      <c r="BQF5" s="22"/>
      <c r="BQG5" s="22"/>
      <c r="BQH5" s="22"/>
      <c r="BQI5" s="22"/>
      <c r="BQJ5" s="22"/>
      <c r="BQK5" s="22"/>
      <c r="BQL5" s="22"/>
      <c r="BQM5" s="22"/>
      <c r="BQN5" s="22"/>
      <c r="BQO5" s="22"/>
      <c r="BQP5" s="22"/>
      <c r="BQQ5" s="22"/>
      <c r="BQR5" s="22"/>
      <c r="BQS5" s="22"/>
      <c r="BQT5" s="22"/>
      <c r="BQU5" s="22"/>
      <c r="BQV5" s="22"/>
      <c r="BQW5" s="22"/>
      <c r="BQX5" s="22"/>
      <c r="BQY5" s="22"/>
      <c r="BQZ5" s="22"/>
      <c r="BRA5" s="22"/>
      <c r="BRB5" s="22"/>
      <c r="BRC5" s="22"/>
      <c r="BRD5" s="22"/>
      <c r="BRE5" s="22"/>
      <c r="BRF5" s="22"/>
      <c r="BRG5" s="22"/>
      <c r="BRH5" s="22"/>
      <c r="BRI5" s="22"/>
      <c r="BRJ5" s="22"/>
      <c r="BRK5" s="22"/>
      <c r="BRL5" s="22"/>
      <c r="BRM5" s="22"/>
      <c r="BRN5" s="22"/>
      <c r="BRO5" s="22"/>
      <c r="BRP5" s="22"/>
      <c r="BRQ5" s="22"/>
      <c r="BRR5" s="22"/>
      <c r="BRS5" s="22"/>
      <c r="BRT5" s="22"/>
      <c r="BRU5" s="22"/>
      <c r="BRV5" s="22"/>
      <c r="BRW5" s="22"/>
      <c r="BRX5" s="22"/>
      <c r="BRY5" s="22"/>
      <c r="BRZ5" s="22"/>
      <c r="BSA5" s="22"/>
      <c r="BSB5" s="22"/>
      <c r="BSC5" s="22"/>
      <c r="BSD5" s="22"/>
      <c r="BSE5" s="22"/>
      <c r="BSF5" s="22"/>
      <c r="BSG5" s="22"/>
      <c r="BSH5" s="22"/>
      <c r="BSI5" s="22"/>
      <c r="BSJ5" s="22"/>
      <c r="BSK5" s="22"/>
      <c r="BSL5" s="22"/>
      <c r="BSM5" s="22"/>
      <c r="BSN5" s="22"/>
      <c r="BSO5" s="22"/>
      <c r="BSP5" s="22"/>
      <c r="BSQ5" s="22"/>
      <c r="BSR5" s="22"/>
      <c r="BSS5" s="22"/>
      <c r="BST5" s="22"/>
      <c r="BSU5" s="22"/>
      <c r="BSV5" s="22"/>
      <c r="BSW5" s="22"/>
      <c r="BSX5" s="22"/>
      <c r="BSY5" s="22"/>
      <c r="BSZ5" s="22"/>
      <c r="BTA5" s="22"/>
      <c r="BTB5" s="22"/>
      <c r="BTC5" s="22"/>
      <c r="BTD5" s="22"/>
      <c r="BTE5" s="22"/>
      <c r="BTF5" s="22"/>
      <c r="BTG5" s="22"/>
      <c r="BTH5" s="22"/>
      <c r="BTI5" s="22"/>
      <c r="BTJ5" s="22"/>
      <c r="BTK5" s="22"/>
      <c r="BTL5" s="22"/>
      <c r="BTM5" s="22"/>
      <c r="BTN5" s="22"/>
      <c r="BTO5" s="22"/>
      <c r="BTP5" s="22"/>
      <c r="BTQ5" s="22"/>
      <c r="BTR5" s="22"/>
      <c r="BTS5" s="22"/>
      <c r="BTT5" s="22"/>
      <c r="BTU5" s="22"/>
      <c r="BTV5" s="22"/>
      <c r="BTW5" s="22"/>
      <c r="BTX5" s="22"/>
      <c r="BTY5" s="22"/>
      <c r="BTZ5" s="22"/>
      <c r="BUA5" s="22"/>
      <c r="BUB5" s="22"/>
      <c r="BUC5" s="22"/>
      <c r="BUD5" s="22"/>
      <c r="BUE5" s="22"/>
      <c r="BUF5" s="22"/>
      <c r="BUG5" s="22"/>
      <c r="BUH5" s="22"/>
      <c r="BUI5" s="22"/>
      <c r="BUJ5" s="22"/>
      <c r="BUK5" s="22"/>
      <c r="BUL5" s="22"/>
      <c r="BUM5" s="22"/>
      <c r="BUN5" s="22"/>
      <c r="BUO5" s="22"/>
      <c r="BUP5" s="22"/>
      <c r="BUQ5" s="22"/>
      <c r="BUR5" s="22"/>
      <c r="BUS5" s="22"/>
      <c r="BUT5" s="22"/>
      <c r="BUU5" s="22"/>
      <c r="BUV5" s="22"/>
      <c r="BUW5" s="22"/>
      <c r="BUX5" s="22"/>
      <c r="BUY5" s="22"/>
      <c r="BUZ5" s="22"/>
      <c r="BVA5" s="22"/>
      <c r="BVB5" s="22"/>
      <c r="BVC5" s="22"/>
      <c r="BVD5" s="22"/>
      <c r="BVE5" s="22"/>
      <c r="BVF5" s="22"/>
      <c r="BVG5" s="22"/>
      <c r="BVH5" s="22"/>
      <c r="BVI5" s="22"/>
      <c r="BVJ5" s="22"/>
      <c r="BVK5" s="22"/>
      <c r="BVL5" s="22"/>
      <c r="BVM5" s="22"/>
      <c r="BVN5" s="22"/>
      <c r="BVO5" s="22"/>
      <c r="BVP5" s="22"/>
      <c r="BVQ5" s="22"/>
      <c r="BVR5" s="22"/>
      <c r="BVS5" s="22"/>
      <c r="BVT5" s="22"/>
      <c r="BVU5" s="22"/>
      <c r="BVV5" s="22"/>
      <c r="BVW5" s="22"/>
      <c r="BVX5" s="22"/>
      <c r="BVY5" s="22"/>
      <c r="BVZ5" s="22"/>
      <c r="BWA5" s="22"/>
      <c r="BWB5" s="22"/>
      <c r="BWC5" s="22"/>
      <c r="BWD5" s="22"/>
      <c r="BWE5" s="22"/>
      <c r="BWF5" s="22"/>
      <c r="BWG5" s="22"/>
      <c r="BWH5" s="22"/>
      <c r="BWI5" s="22"/>
      <c r="BWJ5" s="22"/>
      <c r="BWK5" s="22"/>
      <c r="BWL5" s="22"/>
      <c r="BWM5" s="22"/>
      <c r="BWN5" s="22"/>
      <c r="BWO5" s="22"/>
      <c r="BWP5" s="22"/>
      <c r="BWQ5" s="22"/>
      <c r="BWR5" s="22"/>
      <c r="BWS5" s="22"/>
      <c r="BWT5" s="22"/>
      <c r="BWU5" s="22"/>
      <c r="BWV5" s="22"/>
      <c r="BWW5" s="22"/>
      <c r="BWX5" s="22"/>
      <c r="BWY5" s="22"/>
      <c r="BWZ5" s="22"/>
      <c r="BXA5" s="22"/>
      <c r="BXB5" s="22"/>
      <c r="BXC5" s="22"/>
      <c r="BXD5" s="22"/>
      <c r="BXE5" s="22"/>
      <c r="BXF5" s="22"/>
      <c r="BXG5" s="22"/>
      <c r="BXH5" s="22"/>
      <c r="BXI5" s="22"/>
      <c r="BXJ5" s="22"/>
      <c r="BXK5" s="22"/>
      <c r="BXL5" s="22"/>
      <c r="BXM5" s="22"/>
      <c r="BXN5" s="22"/>
      <c r="BXO5" s="22"/>
      <c r="BXP5" s="22"/>
      <c r="BXQ5" s="22"/>
      <c r="BXR5" s="22"/>
      <c r="BXS5" s="22"/>
      <c r="BXT5" s="22"/>
      <c r="BXU5" s="22"/>
      <c r="BXV5" s="22"/>
      <c r="BXW5" s="22"/>
      <c r="BXX5" s="22"/>
      <c r="BXY5" s="22"/>
      <c r="BXZ5" s="22"/>
      <c r="BYA5" s="22"/>
      <c r="BYB5" s="22"/>
      <c r="BYC5" s="22"/>
      <c r="BYD5" s="22"/>
      <c r="BYE5" s="22"/>
      <c r="BYF5" s="22"/>
      <c r="BYG5" s="22"/>
      <c r="BYH5" s="22"/>
      <c r="BYI5" s="22"/>
      <c r="BYJ5" s="22"/>
      <c r="BYK5" s="22"/>
      <c r="BYL5" s="22"/>
      <c r="BYM5" s="22"/>
      <c r="BYN5" s="22"/>
      <c r="BYO5" s="22"/>
      <c r="BYP5" s="22"/>
      <c r="BYQ5" s="22"/>
      <c r="BYR5" s="22"/>
      <c r="BYS5" s="22"/>
      <c r="BYT5" s="22"/>
      <c r="BYU5" s="22"/>
      <c r="BYV5" s="22"/>
      <c r="BYW5" s="22"/>
      <c r="BYX5" s="22"/>
      <c r="BYY5" s="22"/>
      <c r="BYZ5" s="22"/>
      <c r="BZA5" s="22"/>
      <c r="BZB5" s="22"/>
      <c r="BZC5" s="22"/>
      <c r="BZD5" s="22"/>
      <c r="BZE5" s="22"/>
      <c r="BZF5" s="22"/>
      <c r="BZG5" s="22"/>
      <c r="BZH5" s="22"/>
      <c r="BZI5" s="22"/>
      <c r="BZJ5" s="22"/>
      <c r="BZK5" s="22"/>
      <c r="BZL5" s="22"/>
      <c r="BZM5" s="22"/>
      <c r="BZN5" s="22"/>
      <c r="BZO5" s="22"/>
      <c r="BZP5" s="22"/>
      <c r="BZQ5" s="22"/>
      <c r="BZR5" s="22"/>
      <c r="BZS5" s="22"/>
      <c r="BZT5" s="22"/>
      <c r="BZU5" s="22"/>
      <c r="BZV5" s="22"/>
      <c r="BZW5" s="22"/>
      <c r="BZX5" s="22"/>
      <c r="BZY5" s="22"/>
      <c r="BZZ5" s="22"/>
      <c r="CAA5" s="22"/>
      <c r="CAB5" s="22"/>
      <c r="CAC5" s="22"/>
      <c r="CAD5" s="22"/>
      <c r="CAE5" s="22"/>
      <c r="CAF5" s="22"/>
      <c r="CAG5" s="22"/>
      <c r="CAH5" s="22"/>
      <c r="CAI5" s="22"/>
      <c r="CAJ5" s="22"/>
      <c r="CAK5" s="22"/>
      <c r="CAL5" s="22"/>
      <c r="CAM5" s="22"/>
      <c r="CAN5" s="22"/>
      <c r="CAO5" s="22"/>
      <c r="CAP5" s="22"/>
      <c r="CAQ5" s="22"/>
      <c r="CAR5" s="22"/>
      <c r="CAS5" s="22"/>
      <c r="CAT5" s="22"/>
      <c r="CAU5" s="22"/>
      <c r="CAV5" s="22"/>
      <c r="CAW5" s="22"/>
      <c r="CAX5" s="22"/>
      <c r="CAY5" s="22"/>
      <c r="CAZ5" s="22"/>
      <c r="CBA5" s="22"/>
      <c r="CBB5" s="22"/>
      <c r="CBC5" s="22"/>
      <c r="CBD5" s="22"/>
      <c r="CBE5" s="22"/>
      <c r="CBF5" s="22"/>
      <c r="CBG5" s="22"/>
      <c r="CBH5" s="22"/>
      <c r="CBI5" s="22"/>
      <c r="CBJ5" s="22"/>
      <c r="CBK5" s="22"/>
      <c r="CBL5" s="22"/>
      <c r="CBM5" s="22"/>
      <c r="CBN5" s="22"/>
      <c r="CBO5" s="22"/>
      <c r="CBP5" s="22"/>
      <c r="CBQ5" s="22"/>
      <c r="CBR5" s="22"/>
      <c r="CBS5" s="22"/>
      <c r="CBT5" s="22"/>
      <c r="CBU5" s="22"/>
      <c r="CBV5" s="22"/>
      <c r="CBW5" s="22"/>
      <c r="CBX5" s="22"/>
      <c r="CBY5" s="22"/>
      <c r="CBZ5" s="22"/>
      <c r="CCA5" s="22"/>
      <c r="CCB5" s="22"/>
      <c r="CCC5" s="22"/>
      <c r="CCD5" s="22"/>
      <c r="CCE5" s="22"/>
      <c r="CCF5" s="22"/>
      <c r="CCG5" s="22"/>
      <c r="CCH5" s="22"/>
      <c r="CCI5" s="22"/>
      <c r="CCJ5" s="22"/>
      <c r="CCK5" s="22"/>
      <c r="CCL5" s="22"/>
      <c r="CCM5" s="22"/>
      <c r="CCN5" s="22"/>
      <c r="CCO5" s="22"/>
      <c r="CCP5" s="22"/>
      <c r="CCQ5" s="22"/>
      <c r="CCR5" s="22"/>
      <c r="CCS5" s="22"/>
      <c r="CCT5" s="22"/>
      <c r="CCU5" s="22"/>
      <c r="CCV5" s="22"/>
      <c r="CCW5" s="22"/>
      <c r="CCX5" s="22"/>
      <c r="CCY5" s="22"/>
      <c r="CCZ5" s="22"/>
      <c r="CDA5" s="22"/>
      <c r="CDB5" s="22"/>
      <c r="CDC5" s="22"/>
      <c r="CDD5" s="22"/>
      <c r="CDE5" s="22"/>
      <c r="CDF5" s="22"/>
      <c r="CDG5" s="22"/>
      <c r="CDH5" s="22"/>
      <c r="CDI5" s="22"/>
      <c r="CDJ5" s="22"/>
      <c r="CDK5" s="22"/>
      <c r="CDL5" s="22"/>
      <c r="CDM5" s="22"/>
      <c r="CDN5" s="22"/>
      <c r="CDO5" s="22"/>
      <c r="CDP5" s="22"/>
      <c r="CDQ5" s="22"/>
      <c r="CDR5" s="22"/>
      <c r="CDS5" s="22"/>
      <c r="CDT5" s="22"/>
      <c r="CDU5" s="22"/>
      <c r="CDV5" s="22"/>
      <c r="CDW5" s="22"/>
      <c r="CDX5" s="22"/>
      <c r="CDY5" s="22"/>
      <c r="CDZ5" s="22"/>
      <c r="CEA5" s="22"/>
      <c r="CEB5" s="22"/>
      <c r="CEC5" s="22"/>
      <c r="CED5" s="22"/>
      <c r="CEE5" s="22"/>
      <c r="CEF5" s="22"/>
      <c r="CEG5" s="22"/>
      <c r="CEH5" s="22"/>
      <c r="CEI5" s="22"/>
      <c r="CEJ5" s="22"/>
      <c r="CEK5" s="22"/>
      <c r="CEL5" s="22"/>
      <c r="CEM5" s="22"/>
      <c r="CEN5" s="22"/>
      <c r="CEO5" s="22"/>
      <c r="CEP5" s="22"/>
      <c r="CEQ5" s="22"/>
      <c r="CER5" s="22"/>
      <c r="CES5" s="22"/>
      <c r="CET5" s="22"/>
      <c r="CEU5" s="22"/>
      <c r="CEV5" s="22"/>
      <c r="CEW5" s="22"/>
      <c r="CEX5" s="22"/>
      <c r="CEY5" s="22"/>
      <c r="CEZ5" s="22"/>
      <c r="CFA5" s="22"/>
      <c r="CFB5" s="22"/>
      <c r="CFC5" s="22"/>
      <c r="CFD5" s="22"/>
      <c r="CFE5" s="22"/>
      <c r="CFF5" s="22"/>
      <c r="CFG5" s="22"/>
      <c r="CFH5" s="22"/>
      <c r="CFI5" s="22"/>
      <c r="CFJ5" s="22"/>
      <c r="CFK5" s="22"/>
      <c r="CFL5" s="22"/>
      <c r="CFM5" s="22"/>
      <c r="CFN5" s="22"/>
      <c r="CFO5" s="22"/>
      <c r="CFP5" s="22"/>
      <c r="CFQ5" s="22"/>
      <c r="CFR5" s="22"/>
      <c r="CFS5" s="22"/>
      <c r="CFT5" s="22"/>
      <c r="CFU5" s="22"/>
      <c r="CFV5" s="22"/>
      <c r="CFW5" s="22"/>
      <c r="CFX5" s="22"/>
      <c r="CFY5" s="22"/>
      <c r="CFZ5" s="22"/>
      <c r="CGA5" s="22"/>
      <c r="CGB5" s="22"/>
      <c r="CGC5" s="22"/>
      <c r="CGD5" s="22"/>
      <c r="CGE5" s="22"/>
      <c r="CGF5" s="22"/>
      <c r="CGG5" s="22"/>
      <c r="CGH5" s="22"/>
      <c r="CGI5" s="22"/>
      <c r="CGJ5" s="22"/>
      <c r="CGK5" s="22"/>
      <c r="CGL5" s="22"/>
      <c r="CGM5" s="22"/>
      <c r="CGN5" s="22"/>
      <c r="CGO5" s="22"/>
      <c r="CGP5" s="22"/>
      <c r="CGQ5" s="22"/>
      <c r="CGR5" s="22"/>
      <c r="CGS5" s="22"/>
      <c r="CGT5" s="22"/>
      <c r="CGU5" s="22"/>
      <c r="CGV5" s="22"/>
      <c r="CGW5" s="22"/>
      <c r="CGX5" s="22"/>
      <c r="CGY5" s="22"/>
      <c r="CGZ5" s="22"/>
      <c r="CHA5" s="22"/>
      <c r="CHB5" s="22"/>
      <c r="CHC5" s="22"/>
      <c r="CHD5" s="22"/>
      <c r="CHE5" s="22"/>
      <c r="CHF5" s="22"/>
      <c r="CHG5" s="22"/>
      <c r="CHH5" s="22"/>
      <c r="CHI5" s="22"/>
      <c r="CHJ5" s="22"/>
      <c r="CHK5" s="22"/>
      <c r="CHL5" s="22"/>
      <c r="CHM5" s="22"/>
      <c r="CHN5" s="22"/>
      <c r="CHO5" s="22"/>
      <c r="CHP5" s="22"/>
      <c r="CHQ5" s="22"/>
      <c r="CHR5" s="22"/>
      <c r="CHS5" s="22"/>
      <c r="CHT5" s="22"/>
      <c r="CHU5" s="22"/>
      <c r="CHV5" s="22"/>
      <c r="CHW5" s="22"/>
      <c r="CHX5" s="22"/>
      <c r="CHY5" s="22"/>
      <c r="CHZ5" s="22"/>
      <c r="CIA5" s="22"/>
      <c r="CIB5" s="22"/>
      <c r="CIC5" s="22"/>
      <c r="CID5" s="22"/>
      <c r="CIE5" s="22"/>
      <c r="CIF5" s="22"/>
      <c r="CIG5" s="22"/>
      <c r="CIH5" s="22"/>
      <c r="CII5" s="22"/>
      <c r="CIJ5" s="22"/>
      <c r="CIK5" s="22"/>
      <c r="CIL5" s="22"/>
      <c r="CIM5" s="22"/>
      <c r="CIN5" s="22"/>
      <c r="CIO5" s="22"/>
      <c r="CIP5" s="22"/>
      <c r="CIQ5" s="22"/>
      <c r="CIR5" s="22"/>
      <c r="CIS5" s="22"/>
      <c r="CIT5" s="22"/>
      <c r="CIU5" s="22"/>
      <c r="CIV5" s="22"/>
      <c r="CIW5" s="22"/>
      <c r="CIX5" s="22"/>
      <c r="CIY5" s="22"/>
      <c r="CIZ5" s="22"/>
      <c r="CJA5" s="22"/>
      <c r="CJB5" s="22"/>
      <c r="CJC5" s="22"/>
      <c r="CJD5" s="22"/>
      <c r="CJE5" s="22"/>
      <c r="CJF5" s="22"/>
      <c r="CJG5" s="22"/>
      <c r="CJH5" s="22"/>
      <c r="CJI5" s="22"/>
      <c r="CJJ5" s="22"/>
      <c r="CJK5" s="22"/>
      <c r="CJL5" s="22"/>
      <c r="CJM5" s="22"/>
      <c r="CJN5" s="22"/>
      <c r="CJO5" s="22"/>
      <c r="CJP5" s="22"/>
      <c r="CJQ5" s="22"/>
      <c r="CJR5" s="22"/>
      <c r="CJS5" s="22"/>
      <c r="CJT5" s="22"/>
      <c r="CJU5" s="22"/>
      <c r="CJV5" s="22"/>
      <c r="CJW5" s="22"/>
      <c r="CJX5" s="22"/>
      <c r="CJY5" s="22"/>
      <c r="CJZ5" s="22"/>
      <c r="CKA5" s="22"/>
      <c r="CKB5" s="22"/>
      <c r="CKC5" s="22"/>
      <c r="CKD5" s="22"/>
      <c r="CKE5" s="22"/>
      <c r="CKF5" s="22"/>
      <c r="CKG5" s="22"/>
      <c r="CKH5" s="22"/>
      <c r="CKI5" s="22"/>
      <c r="CKJ5" s="22"/>
      <c r="CKK5" s="22"/>
      <c r="CKL5" s="22"/>
      <c r="CKM5" s="22"/>
      <c r="CKN5" s="22"/>
      <c r="CKO5" s="22"/>
      <c r="CKP5" s="22"/>
      <c r="CKQ5" s="22"/>
      <c r="CKR5" s="22"/>
      <c r="CKS5" s="22"/>
      <c r="CKT5" s="22"/>
      <c r="CKU5" s="22"/>
      <c r="CKV5" s="22"/>
      <c r="CKW5" s="22"/>
      <c r="CKX5" s="22"/>
      <c r="CKY5" s="22"/>
      <c r="CKZ5" s="22"/>
      <c r="CLA5" s="22"/>
      <c r="CLB5" s="22"/>
      <c r="CLC5" s="22"/>
      <c r="CLD5" s="22"/>
      <c r="CLE5" s="22"/>
      <c r="CLF5" s="22"/>
      <c r="CLG5" s="22"/>
      <c r="CLH5" s="22"/>
      <c r="CLI5" s="22"/>
      <c r="CLJ5" s="22"/>
      <c r="CLK5" s="22"/>
      <c r="CLL5" s="22"/>
      <c r="CLM5" s="22"/>
      <c r="CLN5" s="22"/>
      <c r="CLO5" s="22"/>
      <c r="CLP5" s="22"/>
      <c r="CLQ5" s="22"/>
      <c r="CLR5" s="22"/>
      <c r="CLS5" s="22"/>
      <c r="CLT5" s="22"/>
      <c r="CLU5" s="22"/>
      <c r="CLV5" s="22"/>
      <c r="CLW5" s="22"/>
      <c r="CLX5" s="22"/>
      <c r="CLY5" s="22"/>
      <c r="CLZ5" s="22"/>
      <c r="CMA5" s="22"/>
      <c r="CMB5" s="22"/>
      <c r="CMC5" s="22"/>
      <c r="CMD5" s="22"/>
      <c r="CME5" s="22"/>
      <c r="CMF5" s="22"/>
      <c r="CMG5" s="22"/>
      <c r="CMH5" s="22"/>
      <c r="CMI5" s="22"/>
      <c r="CMJ5" s="22"/>
      <c r="CMK5" s="22"/>
      <c r="CML5" s="22"/>
      <c r="CMM5" s="22"/>
      <c r="CMN5" s="22"/>
      <c r="CMO5" s="22"/>
      <c r="CMP5" s="22"/>
      <c r="CMQ5" s="22"/>
      <c r="CMR5" s="22"/>
      <c r="CMS5" s="22"/>
      <c r="CMT5" s="22"/>
      <c r="CMU5" s="22"/>
      <c r="CMV5" s="22"/>
      <c r="CMW5" s="22"/>
      <c r="CMX5" s="22"/>
      <c r="CMY5" s="22"/>
      <c r="CMZ5" s="22"/>
      <c r="CNA5" s="22"/>
      <c r="CNB5" s="22"/>
      <c r="CNC5" s="22"/>
      <c r="CND5" s="22"/>
      <c r="CNE5" s="22"/>
      <c r="CNF5" s="22"/>
      <c r="CNG5" s="22"/>
      <c r="CNH5" s="22"/>
      <c r="CNI5" s="22"/>
      <c r="CNJ5" s="22"/>
      <c r="CNK5" s="22"/>
      <c r="CNL5" s="22"/>
      <c r="CNM5" s="22"/>
      <c r="CNN5" s="22"/>
      <c r="CNO5" s="22"/>
      <c r="CNP5" s="22"/>
      <c r="CNQ5" s="22"/>
      <c r="CNR5" s="22"/>
      <c r="CNS5" s="22"/>
      <c r="CNT5" s="22"/>
      <c r="CNU5" s="22"/>
      <c r="CNV5" s="22"/>
      <c r="CNW5" s="22"/>
      <c r="CNX5" s="22"/>
      <c r="CNY5" s="22"/>
      <c r="CNZ5" s="22"/>
      <c r="COA5" s="22"/>
      <c r="COB5" s="22"/>
      <c r="COC5" s="22"/>
      <c r="COD5" s="22"/>
      <c r="COE5" s="22"/>
      <c r="COF5" s="22"/>
      <c r="COG5" s="22"/>
      <c r="COH5" s="22"/>
      <c r="COI5" s="22"/>
      <c r="COJ5" s="22"/>
      <c r="COK5" s="22"/>
      <c r="COL5" s="22"/>
      <c r="COM5" s="22"/>
      <c r="CON5" s="22"/>
      <c r="COO5" s="22"/>
      <c r="COP5" s="22"/>
      <c r="COQ5" s="22"/>
      <c r="COR5" s="22"/>
      <c r="COS5" s="22"/>
      <c r="COT5" s="22"/>
      <c r="COU5" s="22"/>
      <c r="COV5" s="22"/>
      <c r="COW5" s="22"/>
      <c r="COX5" s="22"/>
      <c r="COY5" s="22"/>
      <c r="COZ5" s="22"/>
      <c r="CPA5" s="22"/>
      <c r="CPB5" s="22"/>
      <c r="CPC5" s="22"/>
      <c r="CPD5" s="22"/>
      <c r="CPE5" s="22"/>
      <c r="CPF5" s="22"/>
      <c r="CPG5" s="22"/>
      <c r="CPH5" s="22"/>
      <c r="CPI5" s="22"/>
      <c r="CPJ5" s="22"/>
      <c r="CPK5" s="22"/>
      <c r="CPL5" s="22"/>
      <c r="CPM5" s="22"/>
      <c r="CPN5" s="22"/>
      <c r="CPO5" s="22"/>
      <c r="CPP5" s="22"/>
      <c r="CPQ5" s="22"/>
      <c r="CPR5" s="22"/>
      <c r="CPS5" s="22"/>
      <c r="CPT5" s="22"/>
      <c r="CPU5" s="22"/>
      <c r="CPV5" s="22"/>
      <c r="CPW5" s="22"/>
      <c r="CPX5" s="22"/>
      <c r="CPY5" s="22"/>
      <c r="CPZ5" s="22"/>
      <c r="CQA5" s="22"/>
      <c r="CQB5" s="22"/>
      <c r="CQC5" s="22"/>
      <c r="CQD5" s="22"/>
      <c r="CQE5" s="22"/>
      <c r="CQF5" s="22"/>
      <c r="CQG5" s="22"/>
      <c r="CQH5" s="22"/>
      <c r="CQI5" s="22"/>
      <c r="CQJ5" s="22"/>
      <c r="CQK5" s="22"/>
      <c r="CQL5" s="22"/>
      <c r="CQM5" s="22"/>
      <c r="CQN5" s="22"/>
      <c r="CQO5" s="22"/>
      <c r="CQP5" s="22"/>
      <c r="CQQ5" s="22"/>
      <c r="CQR5" s="22"/>
      <c r="CQS5" s="22"/>
      <c r="CQT5" s="22"/>
      <c r="CQU5" s="22"/>
      <c r="CQV5" s="22"/>
      <c r="CQW5" s="22"/>
      <c r="CQX5" s="22"/>
      <c r="CQY5" s="22"/>
      <c r="CQZ5" s="22"/>
      <c r="CRA5" s="22"/>
      <c r="CRB5" s="22"/>
      <c r="CRC5" s="22"/>
      <c r="CRD5" s="22"/>
      <c r="CRE5" s="22"/>
      <c r="CRF5" s="22"/>
      <c r="CRG5" s="22"/>
      <c r="CRH5" s="22"/>
      <c r="CRI5" s="22"/>
      <c r="CRJ5" s="22"/>
      <c r="CRK5" s="22"/>
      <c r="CRL5" s="22"/>
      <c r="CRM5" s="22"/>
      <c r="CRN5" s="22"/>
      <c r="CRO5" s="22"/>
      <c r="CRP5" s="22"/>
      <c r="CRQ5" s="22"/>
      <c r="CRR5" s="22"/>
      <c r="CRS5" s="22"/>
      <c r="CRT5" s="22"/>
      <c r="CRU5" s="22"/>
      <c r="CRV5" s="22"/>
      <c r="CRW5" s="22"/>
      <c r="CRX5" s="22"/>
      <c r="CRY5" s="22"/>
      <c r="CRZ5" s="22"/>
      <c r="CSA5" s="22"/>
      <c r="CSB5" s="22"/>
      <c r="CSC5" s="22"/>
      <c r="CSD5" s="22"/>
      <c r="CSE5" s="22"/>
      <c r="CSF5" s="22"/>
      <c r="CSG5" s="22"/>
      <c r="CSH5" s="22"/>
      <c r="CSI5" s="22"/>
      <c r="CSJ5" s="22"/>
      <c r="CSK5" s="22"/>
      <c r="CSL5" s="22"/>
      <c r="CSM5" s="22"/>
      <c r="CSN5" s="22"/>
      <c r="CSO5" s="22"/>
      <c r="CSP5" s="22"/>
      <c r="CSQ5" s="22"/>
      <c r="CSR5" s="22"/>
      <c r="CSS5" s="22"/>
      <c r="CST5" s="22"/>
      <c r="CSU5" s="22"/>
      <c r="CSV5" s="22"/>
      <c r="CSW5" s="22"/>
      <c r="CSX5" s="22"/>
      <c r="CSY5" s="22"/>
      <c r="CSZ5" s="22"/>
      <c r="CTA5" s="22"/>
      <c r="CTB5" s="22"/>
      <c r="CTC5" s="22"/>
      <c r="CTD5" s="22"/>
      <c r="CTE5" s="22"/>
      <c r="CTF5" s="22"/>
      <c r="CTG5" s="22"/>
      <c r="CTH5" s="22"/>
      <c r="CTI5" s="22"/>
      <c r="CTJ5" s="22"/>
      <c r="CTK5" s="22"/>
      <c r="CTL5" s="22"/>
      <c r="CTM5" s="22"/>
      <c r="CTN5" s="22"/>
      <c r="CTO5" s="22"/>
      <c r="CTP5" s="22"/>
      <c r="CTQ5" s="22"/>
      <c r="CTR5" s="22"/>
      <c r="CTS5" s="22"/>
      <c r="CTT5" s="22"/>
      <c r="CTU5" s="22"/>
      <c r="CTV5" s="22"/>
      <c r="CTW5" s="22"/>
      <c r="CTX5" s="22"/>
      <c r="CTY5" s="22"/>
      <c r="CTZ5" s="22"/>
      <c r="CUA5" s="22"/>
      <c r="CUB5" s="22"/>
      <c r="CUC5" s="22"/>
      <c r="CUD5" s="22"/>
      <c r="CUE5" s="22"/>
      <c r="CUF5" s="22"/>
      <c r="CUG5" s="22"/>
      <c r="CUH5" s="22"/>
      <c r="CUI5" s="22"/>
      <c r="CUJ5" s="22"/>
      <c r="CUK5" s="22"/>
      <c r="CUL5" s="22"/>
      <c r="CUM5" s="22"/>
      <c r="CUN5" s="22"/>
      <c r="CUO5" s="22"/>
      <c r="CUP5" s="22"/>
      <c r="CUQ5" s="22"/>
      <c r="CUR5" s="22"/>
      <c r="CUS5" s="22"/>
      <c r="CUT5" s="22"/>
      <c r="CUU5" s="22"/>
      <c r="CUV5" s="22"/>
      <c r="CUW5" s="22"/>
      <c r="CUX5" s="22"/>
      <c r="CUY5" s="22"/>
      <c r="CUZ5" s="22"/>
      <c r="CVA5" s="22"/>
      <c r="CVB5" s="22"/>
      <c r="CVC5" s="22"/>
      <c r="CVD5" s="22"/>
      <c r="CVE5" s="22"/>
      <c r="CVF5" s="22"/>
      <c r="CVG5" s="22"/>
      <c r="CVH5" s="22"/>
      <c r="CVI5" s="22"/>
      <c r="CVJ5" s="22"/>
      <c r="CVK5" s="22"/>
      <c r="CVL5" s="22"/>
      <c r="CVM5" s="22"/>
      <c r="CVN5" s="22"/>
      <c r="CVO5" s="22"/>
      <c r="CVP5" s="22"/>
      <c r="CVQ5" s="22"/>
      <c r="CVR5" s="22"/>
      <c r="CVS5" s="22"/>
      <c r="CVT5" s="22"/>
      <c r="CVU5" s="22"/>
      <c r="CVV5" s="22"/>
      <c r="CVW5" s="22"/>
      <c r="CVX5" s="22"/>
      <c r="CVY5" s="22"/>
      <c r="CVZ5" s="22"/>
      <c r="CWA5" s="22"/>
      <c r="CWB5" s="22"/>
      <c r="CWC5" s="22"/>
      <c r="CWD5" s="22"/>
      <c r="CWE5" s="22"/>
      <c r="CWF5" s="22"/>
      <c r="CWG5" s="22"/>
      <c r="CWH5" s="22"/>
      <c r="CWI5" s="22"/>
      <c r="CWJ5" s="22"/>
      <c r="CWK5" s="22"/>
      <c r="CWL5" s="22"/>
      <c r="CWM5" s="22"/>
      <c r="CWN5" s="22"/>
      <c r="CWO5" s="22"/>
      <c r="CWP5" s="22"/>
      <c r="CWQ5" s="22"/>
      <c r="CWR5" s="22"/>
      <c r="CWS5" s="22"/>
      <c r="CWT5" s="22"/>
      <c r="CWU5" s="22"/>
      <c r="CWV5" s="22"/>
      <c r="CWW5" s="22"/>
      <c r="CWX5" s="22"/>
      <c r="CWY5" s="22"/>
      <c r="CWZ5" s="22"/>
      <c r="CXA5" s="22"/>
      <c r="CXB5" s="22"/>
      <c r="CXC5" s="22"/>
      <c r="CXD5" s="22"/>
      <c r="CXE5" s="22"/>
      <c r="CXF5" s="22"/>
      <c r="CXG5" s="22"/>
      <c r="CXH5" s="22"/>
      <c r="CXI5" s="22"/>
      <c r="CXJ5" s="22"/>
      <c r="CXK5" s="22"/>
      <c r="CXL5" s="22"/>
      <c r="CXM5" s="22"/>
      <c r="CXN5" s="22"/>
      <c r="CXO5" s="22"/>
      <c r="CXP5" s="22"/>
      <c r="CXQ5" s="22"/>
      <c r="CXR5" s="22"/>
      <c r="CXS5" s="22"/>
      <c r="CXT5" s="22"/>
      <c r="CXU5" s="22"/>
      <c r="CXV5" s="22"/>
      <c r="CXW5" s="22"/>
      <c r="CXX5" s="22"/>
      <c r="CXY5" s="22"/>
      <c r="CXZ5" s="22"/>
      <c r="CYA5" s="22"/>
      <c r="CYB5" s="22"/>
      <c r="CYC5" s="22"/>
      <c r="CYD5" s="22"/>
      <c r="CYE5" s="22"/>
      <c r="CYF5" s="22"/>
      <c r="CYG5" s="22"/>
      <c r="CYH5" s="22"/>
      <c r="CYI5" s="22"/>
      <c r="CYJ5" s="22"/>
      <c r="CYK5" s="22"/>
      <c r="CYL5" s="22"/>
      <c r="CYM5" s="22"/>
      <c r="CYN5" s="22"/>
      <c r="CYO5" s="22"/>
      <c r="CYP5" s="22"/>
      <c r="CYQ5" s="22"/>
      <c r="CYR5" s="22"/>
      <c r="CYS5" s="22"/>
      <c r="CYT5" s="22"/>
      <c r="CYU5" s="22"/>
      <c r="CYV5" s="22"/>
      <c r="CYW5" s="22"/>
      <c r="CYX5" s="22"/>
      <c r="CYY5" s="22"/>
      <c r="CYZ5" s="22"/>
      <c r="CZA5" s="22"/>
      <c r="CZB5" s="22"/>
      <c r="CZC5" s="22"/>
      <c r="CZD5" s="22"/>
      <c r="CZE5" s="22"/>
      <c r="CZF5" s="22"/>
      <c r="CZG5" s="22"/>
      <c r="CZH5" s="22"/>
      <c r="CZI5" s="22"/>
      <c r="CZJ5" s="22"/>
      <c r="CZK5" s="22"/>
      <c r="CZL5" s="22"/>
      <c r="CZM5" s="22"/>
      <c r="CZN5" s="22"/>
      <c r="CZO5" s="22"/>
      <c r="CZP5" s="22"/>
      <c r="CZQ5" s="22"/>
      <c r="CZR5" s="22"/>
      <c r="CZS5" s="22"/>
      <c r="CZT5" s="22"/>
      <c r="CZU5" s="22"/>
      <c r="CZV5" s="22"/>
      <c r="CZW5" s="22"/>
      <c r="CZX5" s="22"/>
      <c r="CZY5" s="22"/>
      <c r="CZZ5" s="22"/>
      <c r="DAA5" s="22"/>
      <c r="DAB5" s="22"/>
      <c r="DAC5" s="22"/>
      <c r="DAD5" s="22"/>
    </row>
    <row r="6" spans="1:2734" ht="21" customHeight="1" thickTop="1" thickBot="1" x14ac:dyDescent="0.35">
      <c r="A6" s="16"/>
      <c r="B6" s="49" t="s">
        <v>16</v>
      </c>
      <c r="C6" s="49"/>
      <c r="D6" s="16"/>
      <c r="E6" s="17"/>
      <c r="F6" s="36">
        <v>3</v>
      </c>
      <c r="G6" s="37" t="s">
        <v>17</v>
      </c>
      <c r="H6" s="37"/>
      <c r="I6" s="37"/>
      <c r="J6" s="37"/>
      <c r="K6" s="37"/>
      <c r="L6" s="37"/>
      <c r="M6" s="38"/>
      <c r="N6" s="39"/>
      <c r="O6" s="17"/>
      <c r="P6" s="22"/>
      <c r="Q6" s="22"/>
      <c r="R6" s="22"/>
      <c r="S6" s="22"/>
      <c r="T6" s="22"/>
      <c r="U6" s="22"/>
      <c r="V6" s="22"/>
      <c r="W6" s="22"/>
      <c r="X6" s="22"/>
      <c r="Y6" s="22"/>
      <c r="Z6" s="22"/>
      <c r="AA6" s="40"/>
      <c r="AB6" s="41" t="s">
        <v>19</v>
      </c>
      <c r="AC6" s="42">
        <f t="shared" ref="AC6:AI6" si="1">IF($M6=AC$1,AC$2,0)</f>
        <v>0</v>
      </c>
      <c r="AD6" s="42">
        <f t="shared" si="1"/>
        <v>0</v>
      </c>
      <c r="AE6" s="42">
        <f t="shared" si="1"/>
        <v>0</v>
      </c>
      <c r="AF6" s="42">
        <f t="shared" si="1"/>
        <v>0</v>
      </c>
      <c r="AG6" s="42">
        <f t="shared" si="1"/>
        <v>0</v>
      </c>
      <c r="AH6" s="42">
        <f t="shared" si="1"/>
        <v>0</v>
      </c>
      <c r="AI6" s="42">
        <f t="shared" si="1"/>
        <v>0</v>
      </c>
      <c r="AJ6" s="43">
        <f>SUM(AC6:AI6)</f>
        <v>0</v>
      </c>
      <c r="AK6" s="40"/>
      <c r="AL6" s="26"/>
      <c r="AM6" s="26"/>
      <c r="AN6" s="44">
        <f t="shared" si="0"/>
        <v>0</v>
      </c>
      <c r="AO6" s="22"/>
      <c r="AP6" s="22" t="s">
        <v>20</v>
      </c>
      <c r="AQ6" s="22" t="s">
        <v>21</v>
      </c>
      <c r="AR6" s="22"/>
      <c r="AS6" s="22" t="s">
        <v>22</v>
      </c>
      <c r="AT6" s="22"/>
      <c r="AU6" s="22"/>
      <c r="AV6" s="22"/>
      <c r="AW6" s="22" t="s">
        <v>23</v>
      </c>
      <c r="AX6" s="42">
        <v>4.25</v>
      </c>
      <c r="AY6" s="22"/>
      <c r="AZ6" s="47" t="s">
        <v>24</v>
      </c>
      <c r="BA6" s="48">
        <v>-2</v>
      </c>
      <c r="BB6" s="48">
        <v>2</v>
      </c>
      <c r="BC6" s="22"/>
      <c r="BD6" s="22"/>
      <c r="BE6" s="22"/>
      <c r="BF6" s="22"/>
      <c r="BG6" s="22"/>
      <c r="BH6" s="22"/>
      <c r="BI6" s="22"/>
      <c r="BJ6" s="22"/>
      <c r="BK6" s="22"/>
      <c r="BL6" s="22"/>
      <c r="BM6" s="22"/>
      <c r="BN6" s="22"/>
      <c r="BO6" s="22"/>
      <c r="BP6" s="22"/>
      <c r="BQ6" s="22"/>
      <c r="BR6" s="22"/>
      <c r="BS6" s="22"/>
      <c r="BT6" s="22"/>
      <c r="BU6" s="22"/>
      <c r="BV6" s="22"/>
      <c r="BW6" s="22"/>
      <c r="BX6" s="22"/>
      <c r="BY6" s="22"/>
      <c r="BZ6" s="22"/>
      <c r="CA6" s="22"/>
      <c r="CB6" s="22"/>
      <c r="CC6" s="22"/>
      <c r="CD6" s="22"/>
      <c r="CE6" s="22"/>
      <c r="CF6" s="22"/>
      <c r="CG6" s="22"/>
      <c r="CH6" s="22"/>
      <c r="CI6" s="22"/>
      <c r="CJ6" s="22"/>
      <c r="CK6" s="22"/>
      <c r="CL6" s="22"/>
      <c r="CM6" s="22"/>
      <c r="CN6" s="22"/>
      <c r="CO6" s="22"/>
      <c r="CP6" s="22"/>
      <c r="CQ6" s="22"/>
      <c r="CR6" s="22"/>
      <c r="CS6" s="22"/>
      <c r="CT6" s="22"/>
      <c r="CU6" s="22"/>
      <c r="CV6" s="22"/>
      <c r="CW6" s="22"/>
      <c r="CX6" s="22"/>
      <c r="CY6" s="22"/>
      <c r="CZ6" s="22"/>
      <c r="DA6" s="22"/>
      <c r="DB6" s="22"/>
      <c r="DC6" s="22"/>
      <c r="DD6" s="22"/>
      <c r="DE6" s="22"/>
      <c r="DF6" s="22"/>
      <c r="DG6" s="22"/>
      <c r="DH6" s="22"/>
      <c r="DI6" s="22"/>
      <c r="DJ6" s="22"/>
      <c r="DK6" s="22"/>
      <c r="DL6" s="22"/>
      <c r="DM6" s="22"/>
      <c r="DN6" s="22"/>
      <c r="DO6" s="22"/>
      <c r="DP6" s="22"/>
      <c r="DQ6" s="22"/>
      <c r="DR6" s="22"/>
      <c r="DS6" s="22"/>
      <c r="DT6" s="22"/>
      <c r="DU6" s="22"/>
      <c r="DV6" s="22"/>
      <c r="DW6" s="22"/>
      <c r="DX6" s="22"/>
      <c r="DY6" s="22"/>
      <c r="DZ6" s="22"/>
      <c r="EA6" s="22"/>
      <c r="EB6" s="22"/>
      <c r="EC6" s="22"/>
      <c r="ED6" s="22"/>
      <c r="EE6" s="22"/>
      <c r="EF6" s="22"/>
      <c r="EG6" s="22"/>
      <c r="EH6" s="22"/>
      <c r="EI6" s="22"/>
      <c r="EJ6" s="22"/>
      <c r="EK6" s="22"/>
      <c r="EL6" s="22"/>
      <c r="EM6" s="22"/>
      <c r="EN6" s="22"/>
      <c r="EO6" s="22"/>
      <c r="EP6" s="22"/>
      <c r="EQ6" s="22"/>
      <c r="ER6" s="22"/>
      <c r="ES6" s="22"/>
      <c r="ET6" s="22"/>
      <c r="EU6" s="22"/>
      <c r="EV6" s="22"/>
      <c r="EW6" s="22"/>
      <c r="EX6" s="22"/>
      <c r="EY6" s="22"/>
      <c r="EZ6" s="22"/>
      <c r="FA6" s="22"/>
      <c r="FB6" s="22"/>
      <c r="FC6" s="22"/>
      <c r="FD6" s="22"/>
      <c r="FE6" s="22"/>
      <c r="FF6" s="22"/>
      <c r="FG6" s="22"/>
      <c r="FH6" s="22"/>
      <c r="FI6" s="22"/>
      <c r="FJ6" s="22"/>
      <c r="FK6" s="22"/>
      <c r="FL6" s="22"/>
      <c r="FM6" s="22"/>
      <c r="FN6" s="22"/>
      <c r="FO6" s="22"/>
      <c r="FP6" s="22"/>
      <c r="FQ6" s="22"/>
      <c r="FR6" s="22"/>
      <c r="FS6" s="22"/>
      <c r="FT6" s="22"/>
      <c r="FU6" s="22"/>
      <c r="FV6" s="22"/>
      <c r="FW6" s="22"/>
      <c r="FX6" s="22"/>
      <c r="FY6" s="22"/>
      <c r="FZ6" s="22"/>
      <c r="GA6" s="22"/>
      <c r="GB6" s="22"/>
      <c r="GC6" s="22"/>
      <c r="GD6" s="22"/>
      <c r="GE6" s="22"/>
      <c r="GF6" s="22"/>
      <c r="GG6" s="22"/>
      <c r="GH6" s="22"/>
      <c r="GI6" s="22"/>
      <c r="GJ6" s="22"/>
      <c r="GK6" s="22"/>
      <c r="GL6" s="22"/>
      <c r="GM6" s="22"/>
      <c r="GN6" s="22"/>
      <c r="GO6" s="22"/>
      <c r="GP6" s="22"/>
      <c r="GQ6" s="22"/>
      <c r="GR6" s="22"/>
      <c r="GS6" s="22"/>
      <c r="GT6" s="22"/>
      <c r="GU6" s="22"/>
      <c r="GV6" s="22"/>
      <c r="GW6" s="22"/>
      <c r="GX6" s="22"/>
      <c r="GY6" s="22"/>
      <c r="GZ6" s="22"/>
      <c r="HA6" s="22"/>
      <c r="HB6" s="22"/>
      <c r="HC6" s="22"/>
      <c r="HD6" s="22"/>
      <c r="HE6" s="22"/>
      <c r="HF6" s="22"/>
      <c r="HG6" s="22"/>
      <c r="HH6" s="22"/>
      <c r="HI6" s="22"/>
      <c r="HJ6" s="22"/>
      <c r="HK6" s="22"/>
      <c r="HL6" s="22"/>
      <c r="HM6" s="22"/>
      <c r="HN6" s="22"/>
      <c r="HO6" s="22"/>
      <c r="HP6" s="22"/>
      <c r="HQ6" s="22"/>
      <c r="HR6" s="22"/>
      <c r="HS6" s="22"/>
      <c r="HT6" s="22"/>
      <c r="HU6" s="22"/>
      <c r="HV6" s="22"/>
      <c r="HW6" s="22"/>
      <c r="HX6" s="22"/>
      <c r="HY6" s="22"/>
      <c r="HZ6" s="22"/>
      <c r="IA6" s="22"/>
      <c r="IB6" s="22"/>
      <c r="IC6" s="22"/>
      <c r="ID6" s="22"/>
      <c r="IE6" s="22"/>
      <c r="IF6" s="22"/>
      <c r="IG6" s="22"/>
      <c r="IH6" s="22"/>
      <c r="II6" s="22"/>
      <c r="IJ6" s="22"/>
      <c r="IK6" s="22"/>
      <c r="IL6" s="22"/>
      <c r="IM6" s="22"/>
      <c r="IN6" s="22"/>
      <c r="IO6" s="22"/>
      <c r="IP6" s="22"/>
      <c r="IQ6" s="22"/>
      <c r="IR6" s="22"/>
      <c r="IS6" s="22"/>
      <c r="IT6" s="22"/>
      <c r="IU6" s="22"/>
      <c r="IV6" s="22"/>
      <c r="IW6" s="22"/>
      <c r="IX6" s="22"/>
      <c r="IY6" s="22"/>
      <c r="IZ6" s="22"/>
      <c r="JA6" s="22"/>
      <c r="JB6" s="22"/>
      <c r="JC6" s="22"/>
      <c r="JD6" s="22"/>
      <c r="JE6" s="22"/>
      <c r="JF6" s="22"/>
      <c r="JG6" s="22"/>
      <c r="JH6" s="22"/>
      <c r="JI6" s="22"/>
      <c r="JJ6" s="22"/>
      <c r="JK6" s="22"/>
      <c r="JL6" s="22"/>
      <c r="JM6" s="22"/>
      <c r="JN6" s="22"/>
      <c r="JO6" s="22"/>
      <c r="JP6" s="22"/>
      <c r="JQ6" s="22"/>
      <c r="JR6" s="22"/>
      <c r="JS6" s="22"/>
      <c r="JT6" s="22"/>
      <c r="JU6" s="22"/>
      <c r="JV6" s="22"/>
      <c r="JW6" s="22"/>
      <c r="JX6" s="22"/>
      <c r="JY6" s="22"/>
      <c r="JZ6" s="22"/>
      <c r="KA6" s="22"/>
      <c r="KB6" s="22"/>
      <c r="KC6" s="22"/>
      <c r="KD6" s="22"/>
      <c r="KE6" s="22"/>
      <c r="KF6" s="22"/>
      <c r="KG6" s="22"/>
      <c r="KH6" s="22"/>
      <c r="KI6" s="22"/>
      <c r="KJ6" s="22"/>
      <c r="KK6" s="22"/>
      <c r="KL6" s="22"/>
      <c r="KM6" s="22"/>
      <c r="KN6" s="22"/>
      <c r="KO6" s="22"/>
      <c r="KP6" s="22"/>
      <c r="KQ6" s="22"/>
      <c r="KR6" s="22"/>
      <c r="KS6" s="22"/>
      <c r="KT6" s="22"/>
      <c r="KU6" s="22"/>
      <c r="KV6" s="22"/>
      <c r="KW6" s="22"/>
      <c r="KX6" s="22"/>
      <c r="KY6" s="22"/>
      <c r="KZ6" s="22"/>
      <c r="LA6" s="22"/>
      <c r="LB6" s="22"/>
      <c r="LC6" s="22"/>
      <c r="LD6" s="22"/>
      <c r="LE6" s="22"/>
      <c r="LF6" s="22"/>
      <c r="LG6" s="22"/>
      <c r="LH6" s="22"/>
      <c r="LI6" s="22"/>
      <c r="LJ6" s="22"/>
      <c r="LK6" s="22"/>
      <c r="LL6" s="22"/>
      <c r="LM6" s="22"/>
      <c r="LN6" s="22"/>
      <c r="LO6" s="22"/>
      <c r="LP6" s="22"/>
      <c r="LQ6" s="22"/>
      <c r="LR6" s="22"/>
      <c r="LS6" s="22"/>
      <c r="LT6" s="22"/>
      <c r="LU6" s="22"/>
      <c r="LV6" s="22"/>
      <c r="LW6" s="22"/>
      <c r="LX6" s="22"/>
      <c r="LY6" s="22"/>
      <c r="LZ6" s="22"/>
      <c r="MA6" s="22"/>
      <c r="MB6" s="22"/>
      <c r="MC6" s="22"/>
      <c r="MD6" s="22"/>
      <c r="ME6" s="22"/>
      <c r="MF6" s="22"/>
      <c r="MG6" s="22"/>
      <c r="MH6" s="22"/>
      <c r="MI6" s="22"/>
      <c r="MJ6" s="22"/>
      <c r="MK6" s="22"/>
      <c r="ML6" s="22"/>
      <c r="MM6" s="22"/>
      <c r="MN6" s="22"/>
      <c r="MO6" s="22"/>
      <c r="MP6" s="22"/>
      <c r="MQ6" s="22"/>
      <c r="MR6" s="22"/>
      <c r="MS6" s="22"/>
      <c r="MT6" s="22"/>
      <c r="MU6" s="22"/>
      <c r="MV6" s="22"/>
      <c r="MW6" s="22"/>
      <c r="MX6" s="22"/>
      <c r="MY6" s="22"/>
      <c r="MZ6" s="22"/>
      <c r="NA6" s="22"/>
      <c r="NB6" s="22"/>
      <c r="NC6" s="22"/>
      <c r="ND6" s="22"/>
      <c r="NE6" s="22"/>
      <c r="NF6" s="22"/>
      <c r="NG6" s="22"/>
      <c r="NH6" s="22"/>
      <c r="NI6" s="22"/>
      <c r="NJ6" s="22"/>
      <c r="NK6" s="22"/>
      <c r="NL6" s="22"/>
      <c r="NM6" s="22"/>
      <c r="NN6" s="22"/>
      <c r="NO6" s="22"/>
      <c r="NP6" s="22"/>
      <c r="NQ6" s="22"/>
      <c r="NR6" s="22"/>
      <c r="NS6" s="22"/>
      <c r="NT6" s="22"/>
      <c r="NU6" s="22"/>
      <c r="NV6" s="22"/>
      <c r="NW6" s="22"/>
      <c r="NX6" s="22"/>
      <c r="NY6" s="22"/>
      <c r="NZ6" s="22"/>
      <c r="OA6" s="22"/>
      <c r="OB6" s="22"/>
      <c r="OC6" s="22"/>
      <c r="OD6" s="22"/>
      <c r="OE6" s="22"/>
      <c r="OF6" s="22"/>
      <c r="OG6" s="22"/>
      <c r="OH6" s="22"/>
      <c r="OI6" s="22"/>
      <c r="OJ6" s="22"/>
      <c r="OK6" s="22"/>
      <c r="OL6" s="22"/>
      <c r="OM6" s="22"/>
      <c r="ON6" s="22"/>
      <c r="OO6" s="22"/>
      <c r="OP6" s="22"/>
      <c r="OQ6" s="22"/>
      <c r="OR6" s="22"/>
      <c r="OS6" s="22"/>
      <c r="OT6" s="22"/>
      <c r="OU6" s="22"/>
      <c r="OV6" s="22"/>
      <c r="OW6" s="22"/>
      <c r="OX6" s="22"/>
      <c r="OY6" s="22"/>
      <c r="OZ6" s="22"/>
      <c r="PA6" s="22"/>
      <c r="PB6" s="22"/>
      <c r="PC6" s="22"/>
      <c r="PD6" s="22"/>
      <c r="PE6" s="22"/>
      <c r="PF6" s="22"/>
      <c r="PG6" s="22"/>
      <c r="PH6" s="22"/>
      <c r="PI6" s="22"/>
      <c r="PJ6" s="22"/>
      <c r="PK6" s="22"/>
      <c r="PL6" s="22"/>
      <c r="PM6" s="22"/>
      <c r="PN6" s="22"/>
      <c r="PO6" s="22"/>
      <c r="PP6" s="22"/>
      <c r="PQ6" s="22"/>
      <c r="PR6" s="22"/>
      <c r="PS6" s="22"/>
      <c r="PT6" s="22"/>
      <c r="PU6" s="22"/>
      <c r="PV6" s="22"/>
      <c r="PW6" s="22"/>
      <c r="PX6" s="22"/>
      <c r="PY6" s="22"/>
      <c r="PZ6" s="22"/>
      <c r="QA6" s="22"/>
      <c r="QB6" s="22"/>
      <c r="QC6" s="22"/>
      <c r="QD6" s="22"/>
      <c r="QE6" s="22"/>
      <c r="QF6" s="22"/>
      <c r="QG6" s="22"/>
      <c r="QH6" s="22"/>
      <c r="QI6" s="22"/>
      <c r="QJ6" s="22"/>
      <c r="QK6" s="22"/>
      <c r="QL6" s="22"/>
      <c r="QM6" s="22"/>
      <c r="QN6" s="22"/>
      <c r="QO6" s="22"/>
      <c r="QP6" s="22"/>
      <c r="QQ6" s="22"/>
      <c r="QR6" s="22"/>
      <c r="QS6" s="22"/>
      <c r="QT6" s="22"/>
      <c r="QU6" s="22"/>
      <c r="QV6" s="22"/>
      <c r="QW6" s="22"/>
      <c r="QX6" s="22"/>
      <c r="QY6" s="22"/>
      <c r="QZ6" s="22"/>
      <c r="RA6" s="22"/>
      <c r="RB6" s="22"/>
      <c r="RC6" s="22"/>
      <c r="RD6" s="22"/>
      <c r="RE6" s="22"/>
      <c r="RF6" s="22"/>
      <c r="RG6" s="22"/>
      <c r="RH6" s="22"/>
      <c r="RI6" s="22"/>
      <c r="RJ6" s="22"/>
      <c r="RK6" s="22"/>
      <c r="RL6" s="22"/>
      <c r="RM6" s="22"/>
      <c r="RN6" s="22"/>
      <c r="RO6" s="22"/>
      <c r="RP6" s="22"/>
      <c r="RQ6" s="22"/>
      <c r="RR6" s="22"/>
      <c r="RS6" s="22"/>
      <c r="RT6" s="22"/>
      <c r="RU6" s="22"/>
      <c r="RV6" s="22"/>
      <c r="RW6" s="22"/>
      <c r="RX6" s="22"/>
      <c r="RY6" s="22"/>
      <c r="RZ6" s="22"/>
      <c r="SA6" s="22"/>
      <c r="SB6" s="22"/>
      <c r="SC6" s="22"/>
      <c r="SD6" s="22"/>
      <c r="SE6" s="22"/>
      <c r="SF6" s="22"/>
      <c r="SG6" s="22"/>
      <c r="SH6" s="22"/>
      <c r="SI6" s="22"/>
      <c r="SJ6" s="22"/>
      <c r="SK6" s="22"/>
      <c r="SL6" s="22"/>
      <c r="SM6" s="22"/>
      <c r="SN6" s="22"/>
      <c r="SO6" s="22"/>
      <c r="SP6" s="22"/>
      <c r="SQ6" s="22"/>
      <c r="SR6" s="22"/>
      <c r="SS6" s="22"/>
      <c r="ST6" s="22"/>
      <c r="SU6" s="22"/>
      <c r="SV6" s="22"/>
      <c r="SW6" s="22"/>
      <c r="SX6" s="22"/>
      <c r="SY6" s="22"/>
      <c r="SZ6" s="22"/>
      <c r="TA6" s="22"/>
      <c r="TB6" s="22"/>
      <c r="TC6" s="22"/>
      <c r="TD6" s="22"/>
      <c r="TE6" s="22"/>
      <c r="TF6" s="22"/>
      <c r="TG6" s="22"/>
      <c r="TH6" s="22"/>
      <c r="TI6" s="22"/>
      <c r="TJ6" s="22"/>
      <c r="TK6" s="22"/>
      <c r="TL6" s="22"/>
      <c r="TM6" s="22"/>
      <c r="TN6" s="22"/>
      <c r="TO6" s="22"/>
      <c r="TP6" s="22"/>
      <c r="TQ6" s="22"/>
      <c r="TR6" s="22"/>
      <c r="TS6" s="22"/>
      <c r="TT6" s="22"/>
      <c r="TU6" s="22"/>
      <c r="TV6" s="22"/>
      <c r="TW6" s="22"/>
      <c r="TX6" s="22"/>
      <c r="TY6" s="22"/>
      <c r="TZ6" s="22"/>
      <c r="UA6" s="22"/>
      <c r="UB6" s="22"/>
      <c r="UC6" s="22"/>
      <c r="UD6" s="22"/>
      <c r="UE6" s="22"/>
      <c r="UF6" s="22"/>
      <c r="UG6" s="22"/>
      <c r="UH6" s="22"/>
      <c r="UI6" s="22"/>
      <c r="UJ6" s="22"/>
      <c r="UK6" s="22"/>
      <c r="UL6" s="22"/>
      <c r="UM6" s="22"/>
      <c r="UN6" s="22"/>
      <c r="UO6" s="22"/>
      <c r="UP6" s="22"/>
      <c r="UQ6" s="22"/>
      <c r="UR6" s="22"/>
      <c r="US6" s="22"/>
      <c r="UT6" s="22"/>
      <c r="UU6" s="22"/>
      <c r="UV6" s="22"/>
      <c r="UW6" s="22"/>
      <c r="UX6" s="22"/>
      <c r="UY6" s="22"/>
      <c r="UZ6" s="22"/>
      <c r="VA6" s="22"/>
      <c r="VB6" s="22"/>
      <c r="VC6" s="22"/>
      <c r="VD6" s="22"/>
      <c r="VE6" s="22"/>
      <c r="VF6" s="22"/>
      <c r="VG6" s="22"/>
      <c r="VH6" s="22"/>
      <c r="VI6" s="22"/>
      <c r="VJ6" s="22"/>
      <c r="VK6" s="22"/>
      <c r="VL6" s="22"/>
      <c r="VM6" s="22"/>
      <c r="VN6" s="22"/>
      <c r="VO6" s="22"/>
      <c r="VP6" s="22"/>
      <c r="VQ6" s="22"/>
      <c r="VR6" s="22"/>
      <c r="VS6" s="22"/>
      <c r="VT6" s="22"/>
      <c r="VU6" s="22"/>
      <c r="VV6" s="22"/>
      <c r="VW6" s="22"/>
      <c r="VX6" s="22"/>
      <c r="VY6" s="22"/>
      <c r="VZ6" s="22"/>
      <c r="WA6" s="22"/>
      <c r="WB6" s="22"/>
      <c r="WC6" s="22"/>
      <c r="WD6" s="22"/>
      <c r="WE6" s="22"/>
      <c r="WF6" s="22"/>
      <c r="WG6" s="22"/>
      <c r="WH6" s="22"/>
      <c r="WI6" s="22"/>
      <c r="WJ6" s="22"/>
      <c r="WK6" s="22"/>
      <c r="WL6" s="22"/>
      <c r="WM6" s="22"/>
      <c r="WN6" s="22"/>
      <c r="WO6" s="22"/>
      <c r="WP6" s="22"/>
      <c r="WQ6" s="22"/>
      <c r="WR6" s="22"/>
      <c r="WS6" s="22"/>
      <c r="WT6" s="22"/>
      <c r="WU6" s="22"/>
      <c r="WV6" s="22"/>
      <c r="WW6" s="22"/>
      <c r="WX6" s="22"/>
      <c r="WY6" s="22"/>
      <c r="WZ6" s="22"/>
      <c r="XA6" s="22"/>
      <c r="XB6" s="22"/>
      <c r="XC6" s="22"/>
      <c r="XD6" s="22"/>
      <c r="XE6" s="22"/>
      <c r="XF6" s="22"/>
      <c r="XG6" s="22"/>
      <c r="XH6" s="22"/>
      <c r="XI6" s="22"/>
      <c r="XJ6" s="22"/>
      <c r="XK6" s="22"/>
      <c r="XL6" s="22"/>
      <c r="XM6" s="22"/>
      <c r="XN6" s="22"/>
      <c r="XO6" s="22"/>
      <c r="XP6" s="22"/>
      <c r="XQ6" s="22"/>
      <c r="XR6" s="22"/>
      <c r="XS6" s="22"/>
      <c r="XT6" s="22"/>
      <c r="XU6" s="22"/>
      <c r="XV6" s="22"/>
      <c r="XW6" s="22"/>
      <c r="XX6" s="22"/>
      <c r="XY6" s="22"/>
      <c r="XZ6" s="22"/>
      <c r="YA6" s="22"/>
      <c r="YB6" s="22"/>
      <c r="YC6" s="22"/>
      <c r="YD6" s="22"/>
      <c r="YE6" s="22"/>
      <c r="YF6" s="22"/>
      <c r="YG6" s="22"/>
      <c r="YH6" s="22"/>
      <c r="YI6" s="22"/>
      <c r="YJ6" s="22"/>
      <c r="YK6" s="22"/>
      <c r="YL6" s="22"/>
      <c r="YM6" s="22"/>
      <c r="YN6" s="22"/>
      <c r="YO6" s="22"/>
      <c r="YP6" s="22"/>
      <c r="YQ6" s="22"/>
      <c r="YR6" s="22"/>
      <c r="YS6" s="22"/>
      <c r="YT6" s="22"/>
      <c r="YU6" s="22"/>
      <c r="YV6" s="22"/>
      <c r="YW6" s="22"/>
      <c r="YX6" s="22"/>
      <c r="YY6" s="22"/>
      <c r="YZ6" s="22"/>
      <c r="ZA6" s="22"/>
      <c r="ZB6" s="22"/>
      <c r="ZC6" s="22"/>
      <c r="ZD6" s="22"/>
      <c r="ZE6" s="22"/>
      <c r="ZF6" s="22"/>
      <c r="ZG6" s="22"/>
      <c r="ZH6" s="22"/>
      <c r="ZI6" s="22"/>
      <c r="ZJ6" s="22"/>
      <c r="ZK6" s="22"/>
      <c r="ZL6" s="22"/>
      <c r="ZM6" s="22"/>
      <c r="ZN6" s="22"/>
      <c r="ZO6" s="22"/>
      <c r="ZP6" s="22"/>
      <c r="ZQ6" s="22"/>
      <c r="ZR6" s="22"/>
      <c r="ZS6" s="22"/>
      <c r="ZT6" s="22"/>
      <c r="ZU6" s="22"/>
      <c r="ZV6" s="22"/>
      <c r="ZW6" s="22"/>
      <c r="ZX6" s="22"/>
      <c r="ZY6" s="22"/>
      <c r="ZZ6" s="22"/>
      <c r="AAA6" s="22"/>
      <c r="AAB6" s="22"/>
      <c r="AAC6" s="22"/>
      <c r="AAD6" s="22"/>
      <c r="AAE6" s="22"/>
      <c r="AAF6" s="22"/>
      <c r="AAG6" s="22"/>
      <c r="AAH6" s="22"/>
      <c r="AAI6" s="22"/>
      <c r="AAJ6" s="22"/>
      <c r="AAK6" s="22"/>
      <c r="AAL6" s="22"/>
      <c r="AAM6" s="22"/>
      <c r="AAN6" s="22"/>
      <c r="AAO6" s="22"/>
      <c r="AAP6" s="22"/>
      <c r="AAQ6" s="22"/>
      <c r="AAR6" s="22"/>
      <c r="AAS6" s="22"/>
      <c r="AAT6" s="22"/>
      <c r="AAU6" s="22"/>
      <c r="AAV6" s="22"/>
      <c r="AAW6" s="22"/>
      <c r="AAX6" s="22"/>
      <c r="AAY6" s="22"/>
      <c r="AAZ6" s="22"/>
      <c r="ABA6" s="22"/>
      <c r="ABB6" s="22"/>
      <c r="ABC6" s="22"/>
      <c r="ABD6" s="22"/>
      <c r="ABE6" s="22"/>
      <c r="ABF6" s="22"/>
      <c r="ABG6" s="22"/>
      <c r="ABH6" s="22"/>
      <c r="ABI6" s="22"/>
      <c r="ABJ6" s="22"/>
      <c r="ABK6" s="22"/>
      <c r="ABL6" s="22"/>
      <c r="ABM6" s="22"/>
      <c r="ABN6" s="22"/>
      <c r="ABO6" s="22"/>
      <c r="ABP6" s="22"/>
      <c r="ABQ6" s="22"/>
      <c r="ABR6" s="22"/>
      <c r="ABS6" s="22"/>
      <c r="ABT6" s="22"/>
      <c r="ABU6" s="22"/>
      <c r="ABV6" s="22"/>
      <c r="ABW6" s="22"/>
      <c r="ABX6" s="22"/>
      <c r="ABY6" s="22"/>
      <c r="ABZ6" s="22"/>
      <c r="ACA6" s="22"/>
      <c r="ACB6" s="22"/>
      <c r="ACC6" s="22"/>
      <c r="ACD6" s="22"/>
      <c r="ACE6" s="22"/>
      <c r="ACF6" s="22"/>
      <c r="ACG6" s="22"/>
      <c r="ACH6" s="22"/>
      <c r="ACI6" s="22"/>
      <c r="ACJ6" s="22"/>
      <c r="ACK6" s="22"/>
      <c r="ACL6" s="22"/>
      <c r="ACM6" s="22"/>
      <c r="ACN6" s="22"/>
      <c r="ACO6" s="22"/>
      <c r="ACP6" s="22"/>
      <c r="ACQ6" s="22"/>
      <c r="ACR6" s="22"/>
      <c r="ACS6" s="22"/>
      <c r="ACT6" s="22"/>
      <c r="ACU6" s="22"/>
      <c r="ACV6" s="22"/>
      <c r="ACW6" s="22"/>
      <c r="ACX6" s="22"/>
      <c r="ACY6" s="22"/>
      <c r="ACZ6" s="22"/>
      <c r="ADA6" s="22"/>
      <c r="ADB6" s="22"/>
      <c r="ADC6" s="22"/>
      <c r="ADD6" s="22"/>
      <c r="ADE6" s="22"/>
      <c r="ADF6" s="22"/>
      <c r="ADG6" s="22"/>
      <c r="ADH6" s="22"/>
      <c r="ADI6" s="22"/>
      <c r="ADJ6" s="22"/>
      <c r="ADK6" s="22"/>
      <c r="ADL6" s="22"/>
      <c r="ADM6" s="22"/>
      <c r="ADN6" s="22"/>
      <c r="ADO6" s="22"/>
      <c r="ADP6" s="22"/>
      <c r="ADQ6" s="22"/>
      <c r="ADR6" s="22"/>
      <c r="ADS6" s="22"/>
      <c r="ADT6" s="22"/>
      <c r="ADU6" s="22"/>
      <c r="ADV6" s="22"/>
      <c r="ADW6" s="22"/>
      <c r="ADX6" s="22"/>
      <c r="ADY6" s="22"/>
      <c r="ADZ6" s="22"/>
      <c r="AEA6" s="22"/>
      <c r="AEB6" s="22"/>
      <c r="AEC6" s="22"/>
      <c r="AED6" s="22"/>
      <c r="AEE6" s="22"/>
      <c r="AEF6" s="22"/>
      <c r="AEG6" s="22"/>
      <c r="AEH6" s="22"/>
      <c r="AEI6" s="22"/>
      <c r="AEJ6" s="22"/>
      <c r="AEK6" s="22"/>
      <c r="AEL6" s="22"/>
      <c r="AEM6" s="22"/>
      <c r="AEN6" s="22"/>
      <c r="AEO6" s="22"/>
      <c r="AEP6" s="22"/>
      <c r="AEQ6" s="22"/>
      <c r="AER6" s="22"/>
      <c r="AES6" s="22"/>
      <c r="AET6" s="22"/>
      <c r="AEU6" s="22"/>
      <c r="AEV6" s="22"/>
      <c r="AEW6" s="22"/>
      <c r="AEX6" s="22"/>
      <c r="AEY6" s="22"/>
      <c r="AEZ6" s="22"/>
      <c r="AFA6" s="22"/>
      <c r="AFB6" s="22"/>
      <c r="AFC6" s="22"/>
      <c r="AFD6" s="22"/>
      <c r="AFE6" s="22"/>
      <c r="AFF6" s="22"/>
      <c r="AFG6" s="22"/>
      <c r="AFH6" s="22"/>
      <c r="AFI6" s="22"/>
      <c r="AFJ6" s="22"/>
      <c r="AFK6" s="22"/>
      <c r="AFL6" s="22"/>
      <c r="AFM6" s="22"/>
      <c r="AFN6" s="22"/>
      <c r="AFO6" s="22"/>
      <c r="AFP6" s="22"/>
      <c r="AFQ6" s="22"/>
      <c r="AFR6" s="22"/>
      <c r="AFS6" s="22"/>
      <c r="AFT6" s="22"/>
      <c r="AFU6" s="22"/>
      <c r="AFV6" s="22"/>
      <c r="AFW6" s="22"/>
      <c r="AFX6" s="22"/>
      <c r="AFY6" s="22"/>
      <c r="AFZ6" s="22"/>
      <c r="AGA6" s="22"/>
      <c r="AGB6" s="22"/>
      <c r="AGC6" s="22"/>
      <c r="AGD6" s="22"/>
      <c r="AGE6" s="22"/>
      <c r="AGF6" s="22"/>
      <c r="AGG6" s="22"/>
      <c r="AGH6" s="22"/>
      <c r="AGI6" s="22"/>
      <c r="AGJ6" s="22"/>
      <c r="AGK6" s="22"/>
      <c r="AGL6" s="22"/>
      <c r="AGM6" s="22"/>
      <c r="AGN6" s="22"/>
      <c r="AGO6" s="22"/>
      <c r="AGP6" s="22"/>
      <c r="AGQ6" s="22"/>
      <c r="AGR6" s="22"/>
      <c r="AGS6" s="22"/>
      <c r="AGT6" s="22"/>
      <c r="AGU6" s="22"/>
      <c r="AGV6" s="22"/>
      <c r="AGW6" s="22"/>
      <c r="AGX6" s="22"/>
      <c r="AGY6" s="22"/>
      <c r="AGZ6" s="22"/>
      <c r="AHA6" s="22"/>
      <c r="AHB6" s="22"/>
      <c r="AHC6" s="22"/>
      <c r="AHD6" s="22"/>
      <c r="AHE6" s="22"/>
      <c r="AHF6" s="22"/>
      <c r="AHG6" s="22"/>
      <c r="AHH6" s="22"/>
      <c r="AHI6" s="22"/>
      <c r="AHJ6" s="22"/>
      <c r="AHK6" s="22"/>
      <c r="AHL6" s="22"/>
      <c r="AHM6" s="22"/>
      <c r="AHN6" s="22"/>
      <c r="AHO6" s="22"/>
      <c r="AHP6" s="22"/>
      <c r="AHQ6" s="22"/>
      <c r="AHR6" s="22"/>
      <c r="AHS6" s="22"/>
      <c r="AHT6" s="22"/>
      <c r="AHU6" s="22"/>
      <c r="AHV6" s="22"/>
      <c r="AHW6" s="22"/>
      <c r="AHX6" s="22"/>
      <c r="AHY6" s="22"/>
      <c r="AHZ6" s="22"/>
      <c r="AIA6" s="22"/>
      <c r="AIB6" s="22"/>
      <c r="AIC6" s="22"/>
      <c r="AID6" s="22"/>
      <c r="AIE6" s="22"/>
      <c r="AIF6" s="22"/>
      <c r="AIG6" s="22"/>
      <c r="AIH6" s="22"/>
      <c r="AII6" s="22"/>
      <c r="AIJ6" s="22"/>
      <c r="AIK6" s="22"/>
      <c r="AIL6" s="22"/>
      <c r="AIM6" s="22"/>
      <c r="AIN6" s="22"/>
      <c r="AIO6" s="22"/>
      <c r="AIP6" s="22"/>
      <c r="AIQ6" s="22"/>
      <c r="AIR6" s="22"/>
      <c r="AIS6" s="22"/>
      <c r="AIT6" s="22"/>
      <c r="AIU6" s="22"/>
      <c r="AIV6" s="22"/>
      <c r="AIW6" s="22"/>
      <c r="AIX6" s="22"/>
      <c r="AIY6" s="22"/>
      <c r="AIZ6" s="22"/>
      <c r="AJA6" s="22"/>
      <c r="AJB6" s="22"/>
      <c r="AJC6" s="22"/>
      <c r="AJD6" s="22"/>
      <c r="AJE6" s="22"/>
      <c r="AJF6" s="22"/>
      <c r="AJG6" s="22"/>
      <c r="AJH6" s="22"/>
      <c r="AJI6" s="22"/>
      <c r="AJJ6" s="22"/>
      <c r="AJK6" s="22"/>
      <c r="AJL6" s="22"/>
      <c r="AJM6" s="22"/>
      <c r="AJN6" s="22"/>
      <c r="AJO6" s="22"/>
      <c r="AJP6" s="22"/>
      <c r="AJQ6" s="22"/>
      <c r="AJR6" s="22"/>
      <c r="AJS6" s="22"/>
      <c r="AJT6" s="22"/>
      <c r="AJU6" s="22"/>
      <c r="AJV6" s="22"/>
      <c r="AJW6" s="22"/>
      <c r="AJX6" s="22"/>
      <c r="AJY6" s="22"/>
      <c r="AJZ6" s="22"/>
      <c r="AKA6" s="22"/>
      <c r="AKB6" s="22"/>
      <c r="AKC6" s="22"/>
      <c r="AKD6" s="22"/>
      <c r="AKE6" s="22"/>
      <c r="AKF6" s="22"/>
      <c r="AKG6" s="22"/>
      <c r="AKH6" s="22"/>
      <c r="AKI6" s="22"/>
      <c r="AKJ6" s="22"/>
      <c r="AKK6" s="22"/>
      <c r="AKL6" s="22"/>
      <c r="AKM6" s="22"/>
      <c r="AKN6" s="22"/>
      <c r="AKO6" s="22"/>
      <c r="AKP6" s="22"/>
      <c r="AKQ6" s="22"/>
      <c r="AKR6" s="22"/>
      <c r="AKS6" s="22"/>
      <c r="AKT6" s="22"/>
      <c r="AKU6" s="22"/>
      <c r="AKV6" s="22"/>
      <c r="AKW6" s="22"/>
      <c r="AKX6" s="22"/>
      <c r="AKY6" s="22"/>
      <c r="AKZ6" s="22"/>
      <c r="ALA6" s="22"/>
      <c r="ALB6" s="22"/>
      <c r="ALC6" s="22"/>
      <c r="ALD6" s="22"/>
      <c r="ALE6" s="22"/>
      <c r="ALF6" s="22"/>
      <c r="ALG6" s="22"/>
      <c r="ALH6" s="22"/>
      <c r="ALI6" s="22"/>
      <c r="ALJ6" s="22"/>
      <c r="ALK6" s="22"/>
      <c r="ALL6" s="22"/>
      <c r="ALM6" s="22"/>
      <c r="ALN6" s="22"/>
      <c r="ALO6" s="22"/>
      <c r="ALP6" s="22"/>
      <c r="ALQ6" s="22"/>
      <c r="ALR6" s="22"/>
      <c r="ALS6" s="22"/>
      <c r="ALT6" s="22"/>
      <c r="ALU6" s="22"/>
      <c r="ALV6" s="22"/>
      <c r="ALW6" s="22"/>
      <c r="ALX6" s="22"/>
      <c r="ALY6" s="22"/>
      <c r="ALZ6" s="22"/>
      <c r="AMA6" s="22"/>
      <c r="AMB6" s="22"/>
      <c r="AMC6" s="22"/>
      <c r="AMD6" s="22"/>
      <c r="AME6" s="22"/>
      <c r="AMF6" s="22"/>
      <c r="AMG6" s="22"/>
      <c r="AMH6" s="22"/>
      <c r="AMI6" s="22"/>
      <c r="AMJ6" s="22"/>
      <c r="AMK6" s="22"/>
      <c r="AML6" s="22"/>
      <c r="AMM6" s="22"/>
      <c r="AMN6" s="22"/>
      <c r="AMO6" s="22"/>
      <c r="AMP6" s="22"/>
      <c r="AMQ6" s="22"/>
      <c r="AMR6" s="22"/>
      <c r="AMS6" s="22"/>
      <c r="AMT6" s="22"/>
      <c r="AMU6" s="22"/>
      <c r="AMV6" s="22"/>
      <c r="AMW6" s="22"/>
      <c r="AMX6" s="22"/>
      <c r="AMY6" s="22"/>
      <c r="AMZ6" s="22"/>
      <c r="ANA6" s="22"/>
      <c r="ANB6" s="22"/>
      <c r="ANC6" s="22"/>
      <c r="AND6" s="22"/>
      <c r="ANE6" s="22"/>
      <c r="ANF6" s="22"/>
      <c r="ANG6" s="22"/>
      <c r="ANH6" s="22"/>
      <c r="ANI6" s="22"/>
      <c r="ANJ6" s="22"/>
      <c r="ANK6" s="22"/>
      <c r="ANL6" s="22"/>
      <c r="ANM6" s="22"/>
      <c r="ANN6" s="22"/>
      <c r="ANO6" s="22"/>
      <c r="ANP6" s="22"/>
      <c r="ANQ6" s="22"/>
      <c r="ANR6" s="22"/>
      <c r="ANS6" s="22"/>
      <c r="ANT6" s="22"/>
      <c r="ANU6" s="22"/>
      <c r="ANV6" s="22"/>
      <c r="ANW6" s="22"/>
      <c r="ANX6" s="22"/>
      <c r="ANY6" s="22"/>
      <c r="ANZ6" s="22"/>
      <c r="AOA6" s="22"/>
      <c r="AOB6" s="22"/>
      <c r="AOC6" s="22"/>
      <c r="AOD6" s="22"/>
      <c r="AOE6" s="22"/>
      <c r="AOF6" s="22"/>
      <c r="AOG6" s="22"/>
      <c r="AOH6" s="22"/>
      <c r="AOI6" s="22"/>
      <c r="AOJ6" s="22"/>
      <c r="AOK6" s="22"/>
      <c r="AOL6" s="22"/>
      <c r="AOM6" s="22"/>
      <c r="AON6" s="22"/>
      <c r="AOO6" s="22"/>
      <c r="AOP6" s="22"/>
      <c r="AOQ6" s="22"/>
      <c r="AOR6" s="22"/>
      <c r="AOS6" s="22"/>
      <c r="AOT6" s="22"/>
      <c r="AOU6" s="22"/>
      <c r="AOV6" s="22"/>
      <c r="AOW6" s="22"/>
      <c r="AOX6" s="22"/>
      <c r="AOY6" s="22"/>
      <c r="AOZ6" s="22"/>
      <c r="APA6" s="22"/>
      <c r="APB6" s="22"/>
      <c r="APC6" s="22"/>
      <c r="APD6" s="22"/>
      <c r="APE6" s="22"/>
      <c r="APF6" s="22"/>
      <c r="APG6" s="22"/>
      <c r="APH6" s="22"/>
      <c r="API6" s="22"/>
      <c r="APJ6" s="22"/>
      <c r="APK6" s="22"/>
      <c r="APL6" s="22"/>
      <c r="APM6" s="22"/>
      <c r="APN6" s="22"/>
      <c r="APO6" s="22"/>
      <c r="APP6" s="22"/>
      <c r="APQ6" s="22"/>
      <c r="APR6" s="22"/>
      <c r="APS6" s="22"/>
      <c r="APT6" s="22"/>
      <c r="APU6" s="22"/>
      <c r="APV6" s="22"/>
      <c r="APW6" s="22"/>
      <c r="APX6" s="22"/>
      <c r="APY6" s="22"/>
      <c r="APZ6" s="22"/>
      <c r="AQA6" s="22"/>
      <c r="AQB6" s="22"/>
      <c r="AQC6" s="22"/>
      <c r="AQD6" s="22"/>
      <c r="AQE6" s="22"/>
      <c r="AQF6" s="22"/>
      <c r="AQG6" s="22"/>
      <c r="AQH6" s="22"/>
      <c r="AQI6" s="22"/>
      <c r="AQJ6" s="22"/>
      <c r="AQK6" s="22"/>
      <c r="AQL6" s="22"/>
      <c r="AQM6" s="22"/>
      <c r="AQN6" s="22"/>
      <c r="AQO6" s="22"/>
      <c r="AQP6" s="22"/>
      <c r="AQQ6" s="22"/>
      <c r="AQR6" s="22"/>
      <c r="AQS6" s="22"/>
      <c r="AQT6" s="22"/>
      <c r="AQU6" s="22"/>
      <c r="AQV6" s="22"/>
      <c r="AQW6" s="22"/>
      <c r="AQX6" s="22"/>
      <c r="AQY6" s="22"/>
      <c r="AQZ6" s="22"/>
      <c r="ARA6" s="22"/>
      <c r="ARB6" s="22"/>
      <c r="ARC6" s="22"/>
      <c r="ARD6" s="22"/>
      <c r="ARE6" s="22"/>
      <c r="ARF6" s="22"/>
      <c r="ARG6" s="22"/>
      <c r="ARH6" s="22"/>
      <c r="ARI6" s="22"/>
      <c r="ARJ6" s="22"/>
      <c r="ARK6" s="22"/>
      <c r="ARL6" s="22"/>
      <c r="ARM6" s="22"/>
      <c r="ARN6" s="22"/>
      <c r="ARO6" s="22"/>
      <c r="ARP6" s="22"/>
      <c r="ARQ6" s="22"/>
      <c r="ARR6" s="22"/>
      <c r="ARS6" s="22"/>
      <c r="ART6" s="22"/>
      <c r="ARU6" s="22"/>
      <c r="ARV6" s="22"/>
      <c r="ARW6" s="22"/>
      <c r="ARX6" s="22"/>
      <c r="ARY6" s="22"/>
      <c r="ARZ6" s="22"/>
      <c r="ASA6" s="22"/>
      <c r="ASB6" s="22"/>
      <c r="ASC6" s="22"/>
      <c r="ASD6" s="22"/>
      <c r="ASE6" s="22"/>
      <c r="ASF6" s="22"/>
      <c r="ASG6" s="22"/>
      <c r="ASH6" s="22"/>
      <c r="ASI6" s="22"/>
      <c r="ASJ6" s="22"/>
      <c r="ASK6" s="22"/>
      <c r="ASL6" s="22"/>
      <c r="ASM6" s="22"/>
      <c r="ASN6" s="22"/>
      <c r="ASO6" s="22"/>
      <c r="ASP6" s="22"/>
      <c r="ASQ6" s="22"/>
      <c r="ASR6" s="22"/>
      <c r="ASS6" s="22"/>
      <c r="AST6" s="22"/>
      <c r="ASU6" s="22"/>
      <c r="ASV6" s="22"/>
      <c r="ASW6" s="22"/>
      <c r="ASX6" s="22"/>
      <c r="ASY6" s="22"/>
      <c r="ASZ6" s="22"/>
      <c r="ATA6" s="22"/>
      <c r="ATB6" s="22"/>
      <c r="ATC6" s="22"/>
      <c r="ATD6" s="22"/>
      <c r="ATE6" s="22"/>
      <c r="ATF6" s="22"/>
      <c r="ATG6" s="22"/>
      <c r="ATH6" s="22"/>
      <c r="ATI6" s="22"/>
      <c r="ATJ6" s="22"/>
      <c r="ATK6" s="22"/>
      <c r="ATL6" s="22"/>
      <c r="ATM6" s="22"/>
      <c r="ATN6" s="22"/>
      <c r="ATO6" s="22"/>
      <c r="ATP6" s="22"/>
      <c r="ATQ6" s="22"/>
      <c r="ATR6" s="22"/>
      <c r="ATS6" s="22"/>
      <c r="ATT6" s="22"/>
      <c r="ATU6" s="22"/>
      <c r="ATV6" s="22"/>
      <c r="ATW6" s="22"/>
      <c r="ATX6" s="22"/>
      <c r="ATY6" s="22"/>
      <c r="ATZ6" s="22"/>
      <c r="AUA6" s="22"/>
      <c r="AUB6" s="22"/>
      <c r="AUC6" s="22"/>
      <c r="AUD6" s="22"/>
      <c r="AUE6" s="22"/>
      <c r="AUF6" s="22"/>
      <c r="AUG6" s="22"/>
      <c r="AUH6" s="22"/>
      <c r="AUI6" s="22"/>
      <c r="AUJ6" s="22"/>
      <c r="AUK6" s="22"/>
      <c r="AUL6" s="22"/>
      <c r="AUM6" s="22"/>
      <c r="AUN6" s="22"/>
      <c r="AUO6" s="22"/>
      <c r="AUP6" s="22"/>
      <c r="AUQ6" s="22"/>
      <c r="AUR6" s="22"/>
      <c r="AUS6" s="22"/>
      <c r="AUT6" s="22"/>
      <c r="AUU6" s="22"/>
      <c r="AUV6" s="22"/>
      <c r="AUW6" s="22"/>
      <c r="AUX6" s="22"/>
      <c r="AUY6" s="22"/>
      <c r="AUZ6" s="22"/>
      <c r="AVA6" s="22"/>
      <c r="AVB6" s="22"/>
      <c r="AVC6" s="22"/>
      <c r="AVD6" s="22"/>
      <c r="AVE6" s="22"/>
      <c r="AVF6" s="22"/>
      <c r="AVG6" s="22"/>
      <c r="AVH6" s="22"/>
      <c r="AVI6" s="22"/>
      <c r="AVJ6" s="22"/>
      <c r="AVK6" s="22"/>
      <c r="AVL6" s="22"/>
      <c r="AVM6" s="22"/>
      <c r="AVN6" s="22"/>
      <c r="AVO6" s="22"/>
      <c r="AVP6" s="22"/>
      <c r="AVQ6" s="22"/>
      <c r="AVR6" s="22"/>
      <c r="AVS6" s="22"/>
      <c r="AVT6" s="22"/>
      <c r="AVU6" s="22"/>
      <c r="AVV6" s="22"/>
      <c r="AVW6" s="22"/>
      <c r="AVX6" s="22"/>
      <c r="AVY6" s="22"/>
      <c r="AVZ6" s="22"/>
      <c r="AWA6" s="22"/>
      <c r="AWB6" s="22"/>
      <c r="AWC6" s="22"/>
      <c r="AWD6" s="22"/>
      <c r="AWE6" s="22"/>
      <c r="AWF6" s="22"/>
      <c r="AWG6" s="22"/>
      <c r="AWH6" s="22"/>
      <c r="AWI6" s="22"/>
      <c r="AWJ6" s="22"/>
      <c r="AWK6" s="22"/>
      <c r="AWL6" s="22"/>
      <c r="AWM6" s="22"/>
      <c r="AWN6" s="22"/>
      <c r="AWO6" s="22"/>
      <c r="AWP6" s="22"/>
      <c r="AWQ6" s="22"/>
      <c r="AWR6" s="22"/>
      <c r="AWS6" s="22"/>
      <c r="AWT6" s="22"/>
      <c r="AWU6" s="22"/>
      <c r="AWV6" s="22"/>
      <c r="AWW6" s="22"/>
      <c r="AWX6" s="22"/>
      <c r="AWY6" s="22"/>
      <c r="AWZ6" s="22"/>
      <c r="AXA6" s="22"/>
      <c r="AXB6" s="22"/>
      <c r="AXC6" s="22"/>
      <c r="AXD6" s="22"/>
      <c r="AXE6" s="22"/>
      <c r="AXF6" s="22"/>
      <c r="AXG6" s="22"/>
      <c r="AXH6" s="22"/>
      <c r="AXI6" s="22"/>
      <c r="AXJ6" s="22"/>
      <c r="AXK6" s="22"/>
      <c r="AXL6" s="22"/>
      <c r="AXM6" s="22"/>
      <c r="AXN6" s="22"/>
      <c r="AXO6" s="22"/>
      <c r="AXP6" s="22"/>
      <c r="AXQ6" s="22"/>
      <c r="AXR6" s="22"/>
      <c r="AXS6" s="22"/>
      <c r="AXT6" s="22"/>
      <c r="AXU6" s="22"/>
      <c r="AXV6" s="22"/>
      <c r="AXW6" s="22"/>
      <c r="AXX6" s="22"/>
      <c r="AXY6" s="22"/>
      <c r="AXZ6" s="22"/>
      <c r="AYA6" s="22"/>
      <c r="AYB6" s="22"/>
      <c r="AYC6" s="22"/>
      <c r="AYD6" s="22"/>
      <c r="AYE6" s="22"/>
      <c r="AYF6" s="22"/>
      <c r="AYG6" s="22"/>
      <c r="AYH6" s="22"/>
      <c r="AYI6" s="22"/>
      <c r="AYJ6" s="22"/>
      <c r="AYK6" s="22"/>
      <c r="AYL6" s="22"/>
      <c r="AYM6" s="22"/>
      <c r="AYN6" s="22"/>
      <c r="AYO6" s="22"/>
      <c r="AYP6" s="22"/>
      <c r="AYQ6" s="22"/>
      <c r="AYR6" s="22"/>
      <c r="AYS6" s="22"/>
      <c r="AYT6" s="22"/>
      <c r="AYU6" s="22"/>
      <c r="AYV6" s="22"/>
      <c r="AYW6" s="22"/>
      <c r="AYX6" s="22"/>
      <c r="AYY6" s="22"/>
      <c r="AYZ6" s="22"/>
      <c r="AZA6" s="22"/>
      <c r="AZB6" s="22"/>
      <c r="AZC6" s="22"/>
      <c r="AZD6" s="22"/>
      <c r="AZE6" s="22"/>
      <c r="AZF6" s="22"/>
      <c r="AZG6" s="22"/>
      <c r="AZH6" s="22"/>
      <c r="AZI6" s="22"/>
      <c r="AZJ6" s="22"/>
      <c r="AZK6" s="22"/>
      <c r="AZL6" s="22"/>
      <c r="AZM6" s="22"/>
      <c r="AZN6" s="22"/>
      <c r="AZO6" s="22"/>
      <c r="AZP6" s="22"/>
      <c r="AZQ6" s="22"/>
      <c r="AZR6" s="22"/>
      <c r="AZS6" s="22"/>
      <c r="AZT6" s="22"/>
      <c r="AZU6" s="22"/>
      <c r="AZV6" s="22"/>
      <c r="AZW6" s="22"/>
      <c r="AZX6" s="22"/>
      <c r="AZY6" s="22"/>
      <c r="AZZ6" s="22"/>
      <c r="BAA6" s="22"/>
      <c r="BAB6" s="22"/>
      <c r="BAC6" s="22"/>
      <c r="BAD6" s="22"/>
      <c r="BAE6" s="22"/>
      <c r="BAF6" s="22"/>
      <c r="BAG6" s="22"/>
      <c r="BAH6" s="22"/>
      <c r="BAI6" s="22"/>
      <c r="BAJ6" s="22"/>
      <c r="BAK6" s="22"/>
      <c r="BAL6" s="22"/>
      <c r="BAM6" s="22"/>
      <c r="BAN6" s="22"/>
      <c r="BAO6" s="22"/>
      <c r="BAP6" s="22"/>
      <c r="BAQ6" s="22"/>
      <c r="BAR6" s="22"/>
      <c r="BAS6" s="22"/>
      <c r="BAT6" s="22"/>
      <c r="BAU6" s="22"/>
      <c r="BAV6" s="22"/>
      <c r="BAW6" s="22"/>
      <c r="BAX6" s="22"/>
      <c r="BAY6" s="22"/>
      <c r="BAZ6" s="22"/>
      <c r="BBA6" s="22"/>
      <c r="BBB6" s="22"/>
      <c r="BBC6" s="22"/>
      <c r="BBD6" s="22"/>
      <c r="BBE6" s="22"/>
      <c r="BBF6" s="22"/>
      <c r="BBG6" s="22"/>
      <c r="BBH6" s="22"/>
      <c r="BBI6" s="22"/>
      <c r="BBJ6" s="22"/>
      <c r="BBK6" s="22"/>
      <c r="BBL6" s="22"/>
      <c r="BBM6" s="22"/>
      <c r="BBN6" s="22"/>
      <c r="BBO6" s="22"/>
      <c r="BBP6" s="22"/>
      <c r="BBQ6" s="22"/>
      <c r="BBR6" s="22"/>
      <c r="BBS6" s="22"/>
      <c r="BBT6" s="22"/>
      <c r="BBU6" s="22"/>
      <c r="BBV6" s="22"/>
      <c r="BBW6" s="22"/>
      <c r="BBX6" s="22"/>
      <c r="BBY6" s="22"/>
      <c r="BBZ6" s="22"/>
      <c r="BCA6" s="22"/>
      <c r="BCB6" s="22"/>
      <c r="BCC6" s="22"/>
      <c r="BCD6" s="22"/>
      <c r="BCE6" s="22"/>
      <c r="BCF6" s="22"/>
      <c r="BCG6" s="22"/>
      <c r="BCH6" s="22"/>
      <c r="BCI6" s="22"/>
      <c r="BCJ6" s="22"/>
      <c r="BCK6" s="22"/>
      <c r="BCL6" s="22"/>
      <c r="BCM6" s="22"/>
      <c r="BCN6" s="22"/>
      <c r="BCO6" s="22"/>
      <c r="BCP6" s="22"/>
      <c r="BCQ6" s="22"/>
      <c r="BCR6" s="22"/>
      <c r="BCS6" s="22"/>
      <c r="BCT6" s="22"/>
      <c r="BCU6" s="22"/>
      <c r="BCV6" s="22"/>
      <c r="BCW6" s="22"/>
      <c r="BCX6" s="22"/>
      <c r="BCY6" s="22"/>
      <c r="BCZ6" s="22"/>
      <c r="BDA6" s="22"/>
      <c r="BDB6" s="22"/>
      <c r="BDC6" s="22"/>
      <c r="BDD6" s="22"/>
      <c r="BDE6" s="22"/>
      <c r="BDF6" s="22"/>
      <c r="BDG6" s="22"/>
      <c r="BDH6" s="22"/>
      <c r="BDI6" s="22"/>
      <c r="BDJ6" s="22"/>
      <c r="BDK6" s="22"/>
      <c r="BDL6" s="22"/>
      <c r="BDM6" s="22"/>
      <c r="BDN6" s="22"/>
      <c r="BDO6" s="22"/>
      <c r="BDP6" s="22"/>
      <c r="BDQ6" s="22"/>
      <c r="BDR6" s="22"/>
      <c r="BDS6" s="22"/>
      <c r="BDT6" s="22"/>
      <c r="BDU6" s="22"/>
      <c r="BDV6" s="22"/>
      <c r="BDW6" s="22"/>
      <c r="BDX6" s="22"/>
      <c r="BDY6" s="22"/>
      <c r="BDZ6" s="22"/>
      <c r="BEA6" s="22"/>
      <c r="BEB6" s="22"/>
      <c r="BEC6" s="22"/>
      <c r="BED6" s="22"/>
      <c r="BEE6" s="22"/>
      <c r="BEF6" s="22"/>
      <c r="BEG6" s="22"/>
      <c r="BEH6" s="22"/>
      <c r="BEI6" s="22"/>
      <c r="BEJ6" s="22"/>
      <c r="BEK6" s="22"/>
      <c r="BEL6" s="22"/>
      <c r="BEM6" s="22"/>
      <c r="BEN6" s="22"/>
      <c r="BEO6" s="22"/>
      <c r="BEP6" s="22"/>
      <c r="BEQ6" s="22"/>
      <c r="BER6" s="22"/>
      <c r="BES6" s="22"/>
      <c r="BET6" s="22"/>
      <c r="BEU6" s="22"/>
      <c r="BEV6" s="22"/>
      <c r="BEW6" s="22"/>
      <c r="BEX6" s="22"/>
      <c r="BEY6" s="22"/>
      <c r="BEZ6" s="22"/>
      <c r="BFA6" s="22"/>
      <c r="BFB6" s="22"/>
      <c r="BFC6" s="22"/>
      <c r="BFD6" s="22"/>
      <c r="BFE6" s="22"/>
      <c r="BFF6" s="22"/>
      <c r="BFG6" s="22"/>
      <c r="BFH6" s="22"/>
      <c r="BFI6" s="22"/>
      <c r="BFJ6" s="22"/>
      <c r="BFK6" s="22"/>
      <c r="BFL6" s="22"/>
      <c r="BFM6" s="22"/>
      <c r="BFN6" s="22"/>
      <c r="BFO6" s="22"/>
      <c r="BFP6" s="22"/>
      <c r="BFQ6" s="22"/>
      <c r="BFR6" s="22"/>
      <c r="BFS6" s="22"/>
      <c r="BFT6" s="22"/>
      <c r="BFU6" s="22"/>
      <c r="BFV6" s="22"/>
      <c r="BFW6" s="22"/>
      <c r="BFX6" s="22"/>
      <c r="BFY6" s="22"/>
      <c r="BFZ6" s="22"/>
      <c r="BGA6" s="22"/>
      <c r="BGB6" s="22"/>
      <c r="BGC6" s="22"/>
      <c r="BGD6" s="22"/>
      <c r="BGE6" s="22"/>
      <c r="BGF6" s="22"/>
      <c r="BGG6" s="22"/>
      <c r="BGH6" s="22"/>
      <c r="BGI6" s="22"/>
      <c r="BGJ6" s="22"/>
      <c r="BGK6" s="22"/>
      <c r="BGL6" s="22"/>
      <c r="BGM6" s="22"/>
      <c r="BGN6" s="22"/>
      <c r="BGO6" s="22"/>
      <c r="BGP6" s="22"/>
      <c r="BGQ6" s="22"/>
      <c r="BGR6" s="22"/>
      <c r="BGS6" s="22"/>
      <c r="BGT6" s="22"/>
      <c r="BGU6" s="22"/>
      <c r="BGV6" s="22"/>
      <c r="BGW6" s="22"/>
      <c r="BGX6" s="22"/>
      <c r="BGY6" s="22"/>
      <c r="BGZ6" s="22"/>
      <c r="BHA6" s="22"/>
      <c r="BHB6" s="22"/>
      <c r="BHC6" s="22"/>
      <c r="BHD6" s="22"/>
      <c r="BHE6" s="22"/>
      <c r="BHF6" s="22"/>
      <c r="BHG6" s="22"/>
      <c r="BHH6" s="22"/>
      <c r="BHI6" s="22"/>
      <c r="BHJ6" s="22"/>
      <c r="BHK6" s="22"/>
      <c r="BHL6" s="22"/>
      <c r="BHM6" s="22"/>
      <c r="BHN6" s="22"/>
      <c r="BHO6" s="22"/>
      <c r="BHP6" s="22"/>
      <c r="BHQ6" s="22"/>
      <c r="BHR6" s="22"/>
      <c r="BHS6" s="22"/>
      <c r="BHT6" s="22"/>
      <c r="BHU6" s="22"/>
      <c r="BHV6" s="22"/>
      <c r="BHW6" s="22"/>
      <c r="BHX6" s="22"/>
      <c r="BHY6" s="22"/>
      <c r="BHZ6" s="22"/>
      <c r="BIA6" s="22"/>
      <c r="BIB6" s="22"/>
      <c r="BIC6" s="22"/>
      <c r="BID6" s="22"/>
      <c r="BIE6" s="22"/>
      <c r="BIF6" s="22"/>
      <c r="BIG6" s="22"/>
      <c r="BIH6" s="22"/>
      <c r="BII6" s="22"/>
      <c r="BIJ6" s="22"/>
      <c r="BIK6" s="22"/>
      <c r="BIL6" s="22"/>
      <c r="BIM6" s="22"/>
      <c r="BIN6" s="22"/>
      <c r="BIO6" s="22"/>
      <c r="BIP6" s="22"/>
      <c r="BIQ6" s="22"/>
      <c r="BIR6" s="22"/>
      <c r="BIS6" s="22"/>
      <c r="BIT6" s="22"/>
      <c r="BIU6" s="22"/>
      <c r="BIV6" s="22"/>
      <c r="BIW6" s="22"/>
      <c r="BIX6" s="22"/>
      <c r="BIY6" s="22"/>
      <c r="BIZ6" s="22"/>
      <c r="BJA6" s="22"/>
      <c r="BJB6" s="22"/>
      <c r="BJC6" s="22"/>
      <c r="BJD6" s="22"/>
      <c r="BJE6" s="22"/>
      <c r="BJF6" s="22"/>
      <c r="BJG6" s="22"/>
      <c r="BJH6" s="22"/>
      <c r="BJI6" s="22"/>
      <c r="BJJ6" s="22"/>
      <c r="BJK6" s="22"/>
      <c r="BJL6" s="22"/>
      <c r="BJM6" s="22"/>
      <c r="BJN6" s="22"/>
      <c r="BJO6" s="22"/>
      <c r="BJP6" s="22"/>
      <c r="BJQ6" s="22"/>
      <c r="BJR6" s="22"/>
      <c r="BJS6" s="22"/>
      <c r="BJT6" s="22"/>
      <c r="BJU6" s="22"/>
      <c r="BJV6" s="22"/>
      <c r="BJW6" s="22"/>
      <c r="BJX6" s="22"/>
      <c r="BJY6" s="22"/>
      <c r="BJZ6" s="22"/>
      <c r="BKA6" s="22"/>
      <c r="BKB6" s="22"/>
      <c r="BKC6" s="22"/>
      <c r="BKD6" s="22"/>
      <c r="BKE6" s="22"/>
      <c r="BKF6" s="22"/>
      <c r="BKG6" s="22"/>
      <c r="BKH6" s="22"/>
      <c r="BKI6" s="22"/>
      <c r="BKJ6" s="22"/>
      <c r="BKK6" s="22"/>
      <c r="BKL6" s="22"/>
      <c r="BKM6" s="22"/>
      <c r="BKN6" s="22"/>
      <c r="BKO6" s="22"/>
      <c r="BKP6" s="22"/>
      <c r="BKQ6" s="22"/>
      <c r="BKR6" s="22"/>
      <c r="BKS6" s="22"/>
      <c r="BKT6" s="22"/>
      <c r="BKU6" s="22"/>
      <c r="BKV6" s="22"/>
      <c r="BKW6" s="22"/>
      <c r="BKX6" s="22"/>
      <c r="BKY6" s="22"/>
      <c r="BKZ6" s="22"/>
      <c r="BLA6" s="22"/>
      <c r="BLB6" s="22"/>
      <c r="BLC6" s="22"/>
      <c r="BLD6" s="22"/>
      <c r="BLE6" s="22"/>
      <c r="BLF6" s="22"/>
      <c r="BLG6" s="22"/>
      <c r="BLH6" s="22"/>
      <c r="BLI6" s="22"/>
      <c r="BLJ6" s="22"/>
      <c r="BLK6" s="22"/>
      <c r="BLL6" s="22"/>
      <c r="BLM6" s="22"/>
      <c r="BLN6" s="22"/>
      <c r="BLO6" s="22"/>
      <c r="BLP6" s="22"/>
      <c r="BLQ6" s="22"/>
      <c r="BLR6" s="22"/>
      <c r="BLS6" s="22"/>
      <c r="BLT6" s="22"/>
      <c r="BLU6" s="22"/>
      <c r="BLV6" s="22"/>
      <c r="BLW6" s="22"/>
      <c r="BLX6" s="22"/>
      <c r="BLY6" s="22"/>
      <c r="BLZ6" s="22"/>
      <c r="BMA6" s="22"/>
      <c r="BMB6" s="22"/>
      <c r="BMC6" s="22"/>
      <c r="BMD6" s="22"/>
      <c r="BME6" s="22"/>
      <c r="BMF6" s="22"/>
      <c r="BMG6" s="22"/>
      <c r="BMH6" s="22"/>
      <c r="BMI6" s="22"/>
      <c r="BMJ6" s="22"/>
      <c r="BMK6" s="22"/>
      <c r="BML6" s="22"/>
      <c r="BMM6" s="22"/>
      <c r="BMN6" s="22"/>
      <c r="BMO6" s="22"/>
      <c r="BMP6" s="22"/>
      <c r="BMQ6" s="22"/>
      <c r="BMR6" s="22"/>
      <c r="BMS6" s="22"/>
      <c r="BMT6" s="22"/>
      <c r="BMU6" s="22"/>
      <c r="BMV6" s="22"/>
      <c r="BMW6" s="22"/>
      <c r="BMX6" s="22"/>
      <c r="BMY6" s="22"/>
      <c r="BMZ6" s="22"/>
      <c r="BNA6" s="22"/>
      <c r="BNB6" s="22"/>
      <c r="BNC6" s="22"/>
      <c r="BND6" s="22"/>
      <c r="BNE6" s="22"/>
      <c r="BNF6" s="22"/>
      <c r="BNG6" s="22"/>
      <c r="BNH6" s="22"/>
      <c r="BNI6" s="22"/>
      <c r="BNJ6" s="22"/>
      <c r="BNK6" s="22"/>
      <c r="BNL6" s="22"/>
      <c r="BNM6" s="22"/>
      <c r="BNN6" s="22"/>
      <c r="BNO6" s="22"/>
      <c r="BNP6" s="22"/>
      <c r="BNQ6" s="22"/>
      <c r="BNR6" s="22"/>
      <c r="BNS6" s="22"/>
      <c r="BNT6" s="22"/>
      <c r="BNU6" s="22"/>
      <c r="BNV6" s="22"/>
      <c r="BNW6" s="22"/>
      <c r="BNX6" s="22"/>
      <c r="BNY6" s="22"/>
      <c r="BNZ6" s="22"/>
      <c r="BOA6" s="22"/>
      <c r="BOB6" s="22"/>
      <c r="BOC6" s="22"/>
      <c r="BOD6" s="22"/>
      <c r="BOE6" s="22"/>
      <c r="BOF6" s="22"/>
      <c r="BOG6" s="22"/>
      <c r="BOH6" s="22"/>
      <c r="BOI6" s="22"/>
      <c r="BOJ6" s="22"/>
      <c r="BOK6" s="22"/>
      <c r="BOL6" s="22"/>
      <c r="BOM6" s="22"/>
      <c r="BON6" s="22"/>
      <c r="BOO6" s="22"/>
      <c r="BOP6" s="22"/>
      <c r="BOQ6" s="22"/>
      <c r="BOR6" s="22"/>
      <c r="BOS6" s="22"/>
      <c r="BOT6" s="22"/>
      <c r="BOU6" s="22"/>
      <c r="BOV6" s="22"/>
      <c r="BOW6" s="22"/>
      <c r="BOX6" s="22"/>
      <c r="BOY6" s="22"/>
      <c r="BOZ6" s="22"/>
      <c r="BPA6" s="22"/>
      <c r="BPB6" s="22"/>
      <c r="BPC6" s="22"/>
      <c r="BPD6" s="22"/>
      <c r="BPE6" s="22"/>
      <c r="BPF6" s="22"/>
      <c r="BPG6" s="22"/>
      <c r="BPH6" s="22"/>
      <c r="BPI6" s="22"/>
      <c r="BPJ6" s="22"/>
      <c r="BPK6" s="22"/>
      <c r="BPL6" s="22"/>
      <c r="BPM6" s="22"/>
      <c r="BPN6" s="22"/>
      <c r="BPO6" s="22"/>
      <c r="BPP6" s="22"/>
      <c r="BPQ6" s="22"/>
      <c r="BPR6" s="22"/>
      <c r="BPS6" s="22"/>
      <c r="BPT6" s="22"/>
      <c r="BPU6" s="22"/>
      <c r="BPV6" s="22"/>
      <c r="BPW6" s="22"/>
      <c r="BPX6" s="22"/>
      <c r="BPY6" s="22"/>
      <c r="BPZ6" s="22"/>
      <c r="BQA6" s="22"/>
      <c r="BQB6" s="22"/>
      <c r="BQC6" s="22"/>
      <c r="BQD6" s="22"/>
      <c r="BQE6" s="22"/>
      <c r="BQF6" s="22"/>
      <c r="BQG6" s="22"/>
      <c r="BQH6" s="22"/>
      <c r="BQI6" s="22"/>
      <c r="BQJ6" s="22"/>
      <c r="BQK6" s="22"/>
      <c r="BQL6" s="22"/>
      <c r="BQM6" s="22"/>
      <c r="BQN6" s="22"/>
      <c r="BQO6" s="22"/>
      <c r="BQP6" s="22"/>
      <c r="BQQ6" s="22"/>
      <c r="BQR6" s="22"/>
      <c r="BQS6" s="22"/>
      <c r="BQT6" s="22"/>
      <c r="BQU6" s="22"/>
      <c r="BQV6" s="22"/>
      <c r="BQW6" s="22"/>
      <c r="BQX6" s="22"/>
      <c r="BQY6" s="22"/>
      <c r="BQZ6" s="22"/>
      <c r="BRA6" s="22"/>
      <c r="BRB6" s="22"/>
      <c r="BRC6" s="22"/>
      <c r="BRD6" s="22"/>
      <c r="BRE6" s="22"/>
      <c r="BRF6" s="22"/>
      <c r="BRG6" s="22"/>
      <c r="BRH6" s="22"/>
      <c r="BRI6" s="22"/>
      <c r="BRJ6" s="22"/>
      <c r="BRK6" s="22"/>
      <c r="BRL6" s="22"/>
      <c r="BRM6" s="22"/>
      <c r="BRN6" s="22"/>
      <c r="BRO6" s="22"/>
      <c r="BRP6" s="22"/>
      <c r="BRQ6" s="22"/>
      <c r="BRR6" s="22"/>
      <c r="BRS6" s="22"/>
      <c r="BRT6" s="22"/>
      <c r="BRU6" s="22"/>
      <c r="BRV6" s="22"/>
      <c r="BRW6" s="22"/>
      <c r="BRX6" s="22"/>
      <c r="BRY6" s="22"/>
      <c r="BRZ6" s="22"/>
      <c r="BSA6" s="22"/>
      <c r="BSB6" s="22"/>
      <c r="BSC6" s="22"/>
      <c r="BSD6" s="22"/>
      <c r="BSE6" s="22"/>
      <c r="BSF6" s="22"/>
      <c r="BSG6" s="22"/>
      <c r="BSH6" s="22"/>
      <c r="BSI6" s="22"/>
      <c r="BSJ6" s="22"/>
      <c r="BSK6" s="22"/>
      <c r="BSL6" s="22"/>
      <c r="BSM6" s="22"/>
      <c r="BSN6" s="22"/>
      <c r="BSO6" s="22"/>
      <c r="BSP6" s="22"/>
      <c r="BSQ6" s="22"/>
      <c r="BSR6" s="22"/>
      <c r="BSS6" s="22"/>
      <c r="BST6" s="22"/>
      <c r="BSU6" s="22"/>
      <c r="BSV6" s="22"/>
      <c r="BSW6" s="22"/>
      <c r="BSX6" s="22"/>
      <c r="BSY6" s="22"/>
      <c r="BSZ6" s="22"/>
      <c r="BTA6" s="22"/>
      <c r="BTB6" s="22"/>
      <c r="BTC6" s="22"/>
      <c r="BTD6" s="22"/>
      <c r="BTE6" s="22"/>
      <c r="BTF6" s="22"/>
      <c r="BTG6" s="22"/>
      <c r="BTH6" s="22"/>
      <c r="BTI6" s="22"/>
      <c r="BTJ6" s="22"/>
      <c r="BTK6" s="22"/>
      <c r="BTL6" s="22"/>
      <c r="BTM6" s="22"/>
      <c r="BTN6" s="22"/>
      <c r="BTO6" s="22"/>
      <c r="BTP6" s="22"/>
      <c r="BTQ6" s="22"/>
      <c r="BTR6" s="22"/>
      <c r="BTS6" s="22"/>
      <c r="BTT6" s="22"/>
      <c r="BTU6" s="22"/>
      <c r="BTV6" s="22"/>
      <c r="BTW6" s="22"/>
      <c r="BTX6" s="22"/>
      <c r="BTY6" s="22"/>
      <c r="BTZ6" s="22"/>
      <c r="BUA6" s="22"/>
      <c r="BUB6" s="22"/>
      <c r="BUC6" s="22"/>
      <c r="BUD6" s="22"/>
      <c r="BUE6" s="22"/>
      <c r="BUF6" s="22"/>
      <c r="BUG6" s="22"/>
      <c r="BUH6" s="22"/>
      <c r="BUI6" s="22"/>
      <c r="BUJ6" s="22"/>
      <c r="BUK6" s="22"/>
      <c r="BUL6" s="22"/>
      <c r="BUM6" s="22"/>
      <c r="BUN6" s="22"/>
      <c r="BUO6" s="22"/>
      <c r="BUP6" s="22"/>
      <c r="BUQ6" s="22"/>
      <c r="BUR6" s="22"/>
      <c r="BUS6" s="22"/>
      <c r="BUT6" s="22"/>
      <c r="BUU6" s="22"/>
      <c r="BUV6" s="22"/>
      <c r="BUW6" s="22"/>
      <c r="BUX6" s="22"/>
      <c r="BUY6" s="22"/>
      <c r="BUZ6" s="22"/>
      <c r="BVA6" s="22"/>
      <c r="BVB6" s="22"/>
      <c r="BVC6" s="22"/>
      <c r="BVD6" s="22"/>
      <c r="BVE6" s="22"/>
      <c r="BVF6" s="22"/>
      <c r="BVG6" s="22"/>
      <c r="BVH6" s="22"/>
      <c r="BVI6" s="22"/>
      <c r="BVJ6" s="22"/>
      <c r="BVK6" s="22"/>
      <c r="BVL6" s="22"/>
      <c r="BVM6" s="22"/>
      <c r="BVN6" s="22"/>
      <c r="BVO6" s="22"/>
      <c r="BVP6" s="22"/>
      <c r="BVQ6" s="22"/>
      <c r="BVR6" s="22"/>
      <c r="BVS6" s="22"/>
      <c r="BVT6" s="22"/>
      <c r="BVU6" s="22"/>
      <c r="BVV6" s="22"/>
      <c r="BVW6" s="22"/>
      <c r="BVX6" s="22"/>
      <c r="BVY6" s="22"/>
      <c r="BVZ6" s="22"/>
      <c r="BWA6" s="22"/>
      <c r="BWB6" s="22"/>
      <c r="BWC6" s="22"/>
      <c r="BWD6" s="22"/>
      <c r="BWE6" s="22"/>
      <c r="BWF6" s="22"/>
      <c r="BWG6" s="22"/>
      <c r="BWH6" s="22"/>
      <c r="BWI6" s="22"/>
      <c r="BWJ6" s="22"/>
      <c r="BWK6" s="22"/>
      <c r="BWL6" s="22"/>
      <c r="BWM6" s="22"/>
      <c r="BWN6" s="22"/>
      <c r="BWO6" s="22"/>
      <c r="BWP6" s="22"/>
      <c r="BWQ6" s="22"/>
      <c r="BWR6" s="22"/>
      <c r="BWS6" s="22"/>
      <c r="BWT6" s="22"/>
      <c r="BWU6" s="22"/>
      <c r="BWV6" s="22"/>
      <c r="BWW6" s="22"/>
      <c r="BWX6" s="22"/>
      <c r="BWY6" s="22"/>
      <c r="BWZ6" s="22"/>
      <c r="BXA6" s="22"/>
      <c r="BXB6" s="22"/>
      <c r="BXC6" s="22"/>
      <c r="BXD6" s="22"/>
      <c r="BXE6" s="22"/>
      <c r="BXF6" s="22"/>
      <c r="BXG6" s="22"/>
      <c r="BXH6" s="22"/>
      <c r="BXI6" s="22"/>
      <c r="BXJ6" s="22"/>
      <c r="BXK6" s="22"/>
      <c r="BXL6" s="22"/>
      <c r="BXM6" s="22"/>
      <c r="BXN6" s="22"/>
      <c r="BXO6" s="22"/>
      <c r="BXP6" s="22"/>
      <c r="BXQ6" s="22"/>
      <c r="BXR6" s="22"/>
      <c r="BXS6" s="22"/>
      <c r="BXT6" s="22"/>
      <c r="BXU6" s="22"/>
      <c r="BXV6" s="22"/>
      <c r="BXW6" s="22"/>
      <c r="BXX6" s="22"/>
      <c r="BXY6" s="22"/>
      <c r="BXZ6" s="22"/>
      <c r="BYA6" s="22"/>
      <c r="BYB6" s="22"/>
      <c r="BYC6" s="22"/>
      <c r="BYD6" s="22"/>
      <c r="BYE6" s="22"/>
      <c r="BYF6" s="22"/>
      <c r="BYG6" s="22"/>
      <c r="BYH6" s="22"/>
      <c r="BYI6" s="22"/>
      <c r="BYJ6" s="22"/>
      <c r="BYK6" s="22"/>
      <c r="BYL6" s="22"/>
      <c r="BYM6" s="22"/>
      <c r="BYN6" s="22"/>
      <c r="BYO6" s="22"/>
      <c r="BYP6" s="22"/>
      <c r="BYQ6" s="22"/>
      <c r="BYR6" s="22"/>
      <c r="BYS6" s="22"/>
      <c r="BYT6" s="22"/>
      <c r="BYU6" s="22"/>
      <c r="BYV6" s="22"/>
      <c r="BYW6" s="22"/>
      <c r="BYX6" s="22"/>
      <c r="BYY6" s="22"/>
      <c r="BYZ6" s="22"/>
      <c r="BZA6" s="22"/>
      <c r="BZB6" s="22"/>
      <c r="BZC6" s="22"/>
      <c r="BZD6" s="22"/>
      <c r="BZE6" s="22"/>
      <c r="BZF6" s="22"/>
      <c r="BZG6" s="22"/>
      <c r="BZH6" s="22"/>
      <c r="BZI6" s="22"/>
      <c r="BZJ6" s="22"/>
      <c r="BZK6" s="22"/>
      <c r="BZL6" s="22"/>
      <c r="BZM6" s="22"/>
      <c r="BZN6" s="22"/>
      <c r="BZO6" s="22"/>
      <c r="BZP6" s="22"/>
      <c r="BZQ6" s="22"/>
      <c r="BZR6" s="22"/>
      <c r="BZS6" s="22"/>
      <c r="BZT6" s="22"/>
      <c r="BZU6" s="22"/>
      <c r="BZV6" s="22"/>
      <c r="BZW6" s="22"/>
      <c r="BZX6" s="22"/>
      <c r="BZY6" s="22"/>
      <c r="BZZ6" s="22"/>
      <c r="CAA6" s="22"/>
      <c r="CAB6" s="22"/>
      <c r="CAC6" s="22"/>
      <c r="CAD6" s="22"/>
      <c r="CAE6" s="22"/>
      <c r="CAF6" s="22"/>
      <c r="CAG6" s="22"/>
      <c r="CAH6" s="22"/>
      <c r="CAI6" s="22"/>
      <c r="CAJ6" s="22"/>
      <c r="CAK6" s="22"/>
      <c r="CAL6" s="22"/>
      <c r="CAM6" s="22"/>
      <c r="CAN6" s="22"/>
      <c r="CAO6" s="22"/>
      <c r="CAP6" s="22"/>
      <c r="CAQ6" s="22"/>
      <c r="CAR6" s="22"/>
      <c r="CAS6" s="22"/>
      <c r="CAT6" s="22"/>
      <c r="CAU6" s="22"/>
      <c r="CAV6" s="22"/>
      <c r="CAW6" s="22"/>
      <c r="CAX6" s="22"/>
      <c r="CAY6" s="22"/>
      <c r="CAZ6" s="22"/>
      <c r="CBA6" s="22"/>
      <c r="CBB6" s="22"/>
      <c r="CBC6" s="22"/>
      <c r="CBD6" s="22"/>
      <c r="CBE6" s="22"/>
      <c r="CBF6" s="22"/>
      <c r="CBG6" s="22"/>
      <c r="CBH6" s="22"/>
      <c r="CBI6" s="22"/>
      <c r="CBJ6" s="22"/>
      <c r="CBK6" s="22"/>
      <c r="CBL6" s="22"/>
      <c r="CBM6" s="22"/>
      <c r="CBN6" s="22"/>
      <c r="CBO6" s="22"/>
      <c r="CBP6" s="22"/>
      <c r="CBQ6" s="22"/>
      <c r="CBR6" s="22"/>
      <c r="CBS6" s="22"/>
      <c r="CBT6" s="22"/>
      <c r="CBU6" s="22"/>
      <c r="CBV6" s="22"/>
      <c r="CBW6" s="22"/>
      <c r="CBX6" s="22"/>
      <c r="CBY6" s="22"/>
      <c r="CBZ6" s="22"/>
      <c r="CCA6" s="22"/>
      <c r="CCB6" s="22"/>
      <c r="CCC6" s="22"/>
      <c r="CCD6" s="22"/>
      <c r="CCE6" s="22"/>
      <c r="CCF6" s="22"/>
      <c r="CCG6" s="22"/>
      <c r="CCH6" s="22"/>
      <c r="CCI6" s="22"/>
      <c r="CCJ6" s="22"/>
      <c r="CCK6" s="22"/>
      <c r="CCL6" s="22"/>
      <c r="CCM6" s="22"/>
      <c r="CCN6" s="22"/>
      <c r="CCO6" s="22"/>
      <c r="CCP6" s="22"/>
      <c r="CCQ6" s="22"/>
      <c r="CCR6" s="22"/>
      <c r="CCS6" s="22"/>
      <c r="CCT6" s="22"/>
      <c r="CCU6" s="22"/>
      <c r="CCV6" s="22"/>
      <c r="CCW6" s="22"/>
      <c r="CCX6" s="22"/>
      <c r="CCY6" s="22"/>
      <c r="CCZ6" s="22"/>
      <c r="CDA6" s="22"/>
      <c r="CDB6" s="22"/>
      <c r="CDC6" s="22"/>
      <c r="CDD6" s="22"/>
      <c r="CDE6" s="22"/>
      <c r="CDF6" s="22"/>
      <c r="CDG6" s="22"/>
      <c r="CDH6" s="22"/>
      <c r="CDI6" s="22"/>
      <c r="CDJ6" s="22"/>
      <c r="CDK6" s="22"/>
      <c r="CDL6" s="22"/>
      <c r="CDM6" s="22"/>
      <c r="CDN6" s="22"/>
      <c r="CDO6" s="22"/>
      <c r="CDP6" s="22"/>
      <c r="CDQ6" s="22"/>
      <c r="CDR6" s="22"/>
      <c r="CDS6" s="22"/>
      <c r="CDT6" s="22"/>
      <c r="CDU6" s="22"/>
      <c r="CDV6" s="22"/>
      <c r="CDW6" s="22"/>
      <c r="CDX6" s="22"/>
      <c r="CDY6" s="22"/>
      <c r="CDZ6" s="22"/>
      <c r="CEA6" s="22"/>
      <c r="CEB6" s="22"/>
      <c r="CEC6" s="22"/>
      <c r="CED6" s="22"/>
      <c r="CEE6" s="22"/>
      <c r="CEF6" s="22"/>
      <c r="CEG6" s="22"/>
      <c r="CEH6" s="22"/>
      <c r="CEI6" s="22"/>
      <c r="CEJ6" s="22"/>
      <c r="CEK6" s="22"/>
      <c r="CEL6" s="22"/>
      <c r="CEM6" s="22"/>
      <c r="CEN6" s="22"/>
      <c r="CEO6" s="22"/>
      <c r="CEP6" s="22"/>
      <c r="CEQ6" s="22"/>
      <c r="CER6" s="22"/>
      <c r="CES6" s="22"/>
      <c r="CET6" s="22"/>
      <c r="CEU6" s="22"/>
      <c r="CEV6" s="22"/>
      <c r="CEW6" s="22"/>
      <c r="CEX6" s="22"/>
      <c r="CEY6" s="22"/>
      <c r="CEZ6" s="22"/>
      <c r="CFA6" s="22"/>
      <c r="CFB6" s="22"/>
      <c r="CFC6" s="22"/>
      <c r="CFD6" s="22"/>
      <c r="CFE6" s="22"/>
      <c r="CFF6" s="22"/>
      <c r="CFG6" s="22"/>
      <c r="CFH6" s="22"/>
      <c r="CFI6" s="22"/>
      <c r="CFJ6" s="22"/>
      <c r="CFK6" s="22"/>
      <c r="CFL6" s="22"/>
      <c r="CFM6" s="22"/>
      <c r="CFN6" s="22"/>
      <c r="CFO6" s="22"/>
      <c r="CFP6" s="22"/>
      <c r="CFQ6" s="22"/>
      <c r="CFR6" s="22"/>
      <c r="CFS6" s="22"/>
      <c r="CFT6" s="22"/>
      <c r="CFU6" s="22"/>
      <c r="CFV6" s="22"/>
      <c r="CFW6" s="22"/>
      <c r="CFX6" s="22"/>
      <c r="CFY6" s="22"/>
      <c r="CFZ6" s="22"/>
      <c r="CGA6" s="22"/>
      <c r="CGB6" s="22"/>
      <c r="CGC6" s="22"/>
      <c r="CGD6" s="22"/>
      <c r="CGE6" s="22"/>
      <c r="CGF6" s="22"/>
      <c r="CGG6" s="22"/>
      <c r="CGH6" s="22"/>
      <c r="CGI6" s="22"/>
      <c r="CGJ6" s="22"/>
      <c r="CGK6" s="22"/>
      <c r="CGL6" s="22"/>
      <c r="CGM6" s="22"/>
      <c r="CGN6" s="22"/>
      <c r="CGO6" s="22"/>
      <c r="CGP6" s="22"/>
      <c r="CGQ6" s="22"/>
      <c r="CGR6" s="22"/>
      <c r="CGS6" s="22"/>
      <c r="CGT6" s="22"/>
      <c r="CGU6" s="22"/>
      <c r="CGV6" s="22"/>
      <c r="CGW6" s="22"/>
      <c r="CGX6" s="22"/>
      <c r="CGY6" s="22"/>
      <c r="CGZ6" s="22"/>
      <c r="CHA6" s="22"/>
      <c r="CHB6" s="22"/>
      <c r="CHC6" s="22"/>
      <c r="CHD6" s="22"/>
      <c r="CHE6" s="22"/>
      <c r="CHF6" s="22"/>
      <c r="CHG6" s="22"/>
      <c r="CHH6" s="22"/>
      <c r="CHI6" s="22"/>
      <c r="CHJ6" s="22"/>
      <c r="CHK6" s="22"/>
      <c r="CHL6" s="22"/>
      <c r="CHM6" s="22"/>
      <c r="CHN6" s="22"/>
      <c r="CHO6" s="22"/>
      <c r="CHP6" s="22"/>
      <c r="CHQ6" s="22"/>
      <c r="CHR6" s="22"/>
      <c r="CHS6" s="22"/>
      <c r="CHT6" s="22"/>
      <c r="CHU6" s="22"/>
      <c r="CHV6" s="22"/>
      <c r="CHW6" s="22"/>
      <c r="CHX6" s="22"/>
      <c r="CHY6" s="22"/>
      <c r="CHZ6" s="22"/>
      <c r="CIA6" s="22"/>
      <c r="CIB6" s="22"/>
      <c r="CIC6" s="22"/>
      <c r="CID6" s="22"/>
      <c r="CIE6" s="22"/>
      <c r="CIF6" s="22"/>
      <c r="CIG6" s="22"/>
      <c r="CIH6" s="22"/>
      <c r="CII6" s="22"/>
      <c r="CIJ6" s="22"/>
      <c r="CIK6" s="22"/>
      <c r="CIL6" s="22"/>
      <c r="CIM6" s="22"/>
      <c r="CIN6" s="22"/>
      <c r="CIO6" s="22"/>
      <c r="CIP6" s="22"/>
      <c r="CIQ6" s="22"/>
      <c r="CIR6" s="22"/>
      <c r="CIS6" s="22"/>
      <c r="CIT6" s="22"/>
      <c r="CIU6" s="22"/>
      <c r="CIV6" s="22"/>
      <c r="CIW6" s="22"/>
      <c r="CIX6" s="22"/>
      <c r="CIY6" s="22"/>
      <c r="CIZ6" s="22"/>
      <c r="CJA6" s="22"/>
      <c r="CJB6" s="22"/>
      <c r="CJC6" s="22"/>
      <c r="CJD6" s="22"/>
      <c r="CJE6" s="22"/>
      <c r="CJF6" s="22"/>
      <c r="CJG6" s="22"/>
      <c r="CJH6" s="22"/>
      <c r="CJI6" s="22"/>
      <c r="CJJ6" s="22"/>
      <c r="CJK6" s="22"/>
      <c r="CJL6" s="22"/>
      <c r="CJM6" s="22"/>
      <c r="CJN6" s="22"/>
      <c r="CJO6" s="22"/>
      <c r="CJP6" s="22"/>
      <c r="CJQ6" s="22"/>
      <c r="CJR6" s="22"/>
      <c r="CJS6" s="22"/>
      <c r="CJT6" s="22"/>
      <c r="CJU6" s="22"/>
      <c r="CJV6" s="22"/>
      <c r="CJW6" s="22"/>
      <c r="CJX6" s="22"/>
      <c r="CJY6" s="22"/>
      <c r="CJZ6" s="22"/>
      <c r="CKA6" s="22"/>
      <c r="CKB6" s="22"/>
      <c r="CKC6" s="22"/>
      <c r="CKD6" s="22"/>
      <c r="CKE6" s="22"/>
      <c r="CKF6" s="22"/>
      <c r="CKG6" s="22"/>
      <c r="CKH6" s="22"/>
      <c r="CKI6" s="22"/>
      <c r="CKJ6" s="22"/>
      <c r="CKK6" s="22"/>
      <c r="CKL6" s="22"/>
      <c r="CKM6" s="22"/>
      <c r="CKN6" s="22"/>
      <c r="CKO6" s="22"/>
      <c r="CKP6" s="22"/>
      <c r="CKQ6" s="22"/>
      <c r="CKR6" s="22"/>
      <c r="CKS6" s="22"/>
      <c r="CKT6" s="22"/>
      <c r="CKU6" s="22"/>
      <c r="CKV6" s="22"/>
      <c r="CKW6" s="22"/>
      <c r="CKX6" s="22"/>
      <c r="CKY6" s="22"/>
      <c r="CKZ6" s="22"/>
      <c r="CLA6" s="22"/>
      <c r="CLB6" s="22"/>
      <c r="CLC6" s="22"/>
      <c r="CLD6" s="22"/>
      <c r="CLE6" s="22"/>
      <c r="CLF6" s="22"/>
      <c r="CLG6" s="22"/>
      <c r="CLH6" s="22"/>
      <c r="CLI6" s="22"/>
      <c r="CLJ6" s="22"/>
      <c r="CLK6" s="22"/>
      <c r="CLL6" s="22"/>
      <c r="CLM6" s="22"/>
      <c r="CLN6" s="22"/>
      <c r="CLO6" s="22"/>
      <c r="CLP6" s="22"/>
      <c r="CLQ6" s="22"/>
      <c r="CLR6" s="22"/>
      <c r="CLS6" s="22"/>
      <c r="CLT6" s="22"/>
      <c r="CLU6" s="22"/>
      <c r="CLV6" s="22"/>
      <c r="CLW6" s="22"/>
      <c r="CLX6" s="22"/>
      <c r="CLY6" s="22"/>
      <c r="CLZ6" s="22"/>
      <c r="CMA6" s="22"/>
      <c r="CMB6" s="22"/>
      <c r="CMC6" s="22"/>
      <c r="CMD6" s="22"/>
      <c r="CME6" s="22"/>
      <c r="CMF6" s="22"/>
      <c r="CMG6" s="22"/>
      <c r="CMH6" s="22"/>
      <c r="CMI6" s="22"/>
      <c r="CMJ6" s="22"/>
      <c r="CMK6" s="22"/>
      <c r="CML6" s="22"/>
      <c r="CMM6" s="22"/>
      <c r="CMN6" s="22"/>
      <c r="CMO6" s="22"/>
      <c r="CMP6" s="22"/>
      <c r="CMQ6" s="22"/>
      <c r="CMR6" s="22"/>
      <c r="CMS6" s="22"/>
      <c r="CMT6" s="22"/>
      <c r="CMU6" s="22"/>
      <c r="CMV6" s="22"/>
      <c r="CMW6" s="22"/>
      <c r="CMX6" s="22"/>
      <c r="CMY6" s="22"/>
      <c r="CMZ6" s="22"/>
      <c r="CNA6" s="22"/>
      <c r="CNB6" s="22"/>
      <c r="CNC6" s="22"/>
      <c r="CND6" s="22"/>
      <c r="CNE6" s="22"/>
      <c r="CNF6" s="22"/>
      <c r="CNG6" s="22"/>
      <c r="CNH6" s="22"/>
      <c r="CNI6" s="22"/>
      <c r="CNJ6" s="22"/>
      <c r="CNK6" s="22"/>
      <c r="CNL6" s="22"/>
      <c r="CNM6" s="22"/>
      <c r="CNN6" s="22"/>
      <c r="CNO6" s="22"/>
      <c r="CNP6" s="22"/>
      <c r="CNQ6" s="22"/>
      <c r="CNR6" s="22"/>
      <c r="CNS6" s="22"/>
      <c r="CNT6" s="22"/>
      <c r="CNU6" s="22"/>
      <c r="CNV6" s="22"/>
      <c r="CNW6" s="22"/>
      <c r="CNX6" s="22"/>
      <c r="CNY6" s="22"/>
      <c r="CNZ6" s="22"/>
      <c r="COA6" s="22"/>
      <c r="COB6" s="22"/>
      <c r="COC6" s="22"/>
      <c r="COD6" s="22"/>
      <c r="COE6" s="22"/>
      <c r="COF6" s="22"/>
      <c r="COG6" s="22"/>
      <c r="COH6" s="22"/>
      <c r="COI6" s="22"/>
      <c r="COJ6" s="22"/>
      <c r="COK6" s="22"/>
      <c r="COL6" s="22"/>
      <c r="COM6" s="22"/>
      <c r="CON6" s="22"/>
      <c r="COO6" s="22"/>
      <c r="COP6" s="22"/>
      <c r="COQ6" s="22"/>
      <c r="COR6" s="22"/>
      <c r="COS6" s="22"/>
      <c r="COT6" s="22"/>
      <c r="COU6" s="22"/>
      <c r="COV6" s="22"/>
      <c r="COW6" s="22"/>
      <c r="COX6" s="22"/>
      <c r="COY6" s="22"/>
      <c r="COZ6" s="22"/>
      <c r="CPA6" s="22"/>
      <c r="CPB6" s="22"/>
      <c r="CPC6" s="22"/>
      <c r="CPD6" s="22"/>
      <c r="CPE6" s="22"/>
      <c r="CPF6" s="22"/>
      <c r="CPG6" s="22"/>
      <c r="CPH6" s="22"/>
      <c r="CPI6" s="22"/>
      <c r="CPJ6" s="22"/>
      <c r="CPK6" s="22"/>
      <c r="CPL6" s="22"/>
      <c r="CPM6" s="22"/>
      <c r="CPN6" s="22"/>
      <c r="CPO6" s="22"/>
      <c r="CPP6" s="22"/>
      <c r="CPQ6" s="22"/>
      <c r="CPR6" s="22"/>
      <c r="CPS6" s="22"/>
      <c r="CPT6" s="22"/>
      <c r="CPU6" s="22"/>
      <c r="CPV6" s="22"/>
      <c r="CPW6" s="22"/>
      <c r="CPX6" s="22"/>
      <c r="CPY6" s="22"/>
      <c r="CPZ6" s="22"/>
      <c r="CQA6" s="22"/>
      <c r="CQB6" s="22"/>
      <c r="CQC6" s="22"/>
      <c r="CQD6" s="22"/>
      <c r="CQE6" s="22"/>
      <c r="CQF6" s="22"/>
      <c r="CQG6" s="22"/>
      <c r="CQH6" s="22"/>
      <c r="CQI6" s="22"/>
      <c r="CQJ6" s="22"/>
      <c r="CQK6" s="22"/>
      <c r="CQL6" s="22"/>
      <c r="CQM6" s="22"/>
      <c r="CQN6" s="22"/>
      <c r="CQO6" s="22"/>
      <c r="CQP6" s="22"/>
      <c r="CQQ6" s="22"/>
      <c r="CQR6" s="22"/>
      <c r="CQS6" s="22"/>
      <c r="CQT6" s="22"/>
      <c r="CQU6" s="22"/>
      <c r="CQV6" s="22"/>
      <c r="CQW6" s="22"/>
      <c r="CQX6" s="22"/>
      <c r="CQY6" s="22"/>
      <c r="CQZ6" s="22"/>
      <c r="CRA6" s="22"/>
      <c r="CRB6" s="22"/>
      <c r="CRC6" s="22"/>
      <c r="CRD6" s="22"/>
      <c r="CRE6" s="22"/>
      <c r="CRF6" s="22"/>
      <c r="CRG6" s="22"/>
      <c r="CRH6" s="22"/>
      <c r="CRI6" s="22"/>
      <c r="CRJ6" s="22"/>
      <c r="CRK6" s="22"/>
      <c r="CRL6" s="22"/>
      <c r="CRM6" s="22"/>
      <c r="CRN6" s="22"/>
      <c r="CRO6" s="22"/>
      <c r="CRP6" s="22"/>
      <c r="CRQ6" s="22"/>
      <c r="CRR6" s="22"/>
      <c r="CRS6" s="22"/>
      <c r="CRT6" s="22"/>
      <c r="CRU6" s="22"/>
      <c r="CRV6" s="22"/>
      <c r="CRW6" s="22"/>
      <c r="CRX6" s="22"/>
      <c r="CRY6" s="22"/>
      <c r="CRZ6" s="22"/>
      <c r="CSA6" s="22"/>
      <c r="CSB6" s="22"/>
      <c r="CSC6" s="22"/>
      <c r="CSD6" s="22"/>
      <c r="CSE6" s="22"/>
      <c r="CSF6" s="22"/>
      <c r="CSG6" s="22"/>
      <c r="CSH6" s="22"/>
      <c r="CSI6" s="22"/>
      <c r="CSJ6" s="22"/>
      <c r="CSK6" s="22"/>
      <c r="CSL6" s="22"/>
      <c r="CSM6" s="22"/>
      <c r="CSN6" s="22"/>
      <c r="CSO6" s="22"/>
      <c r="CSP6" s="22"/>
      <c r="CSQ6" s="22"/>
      <c r="CSR6" s="22"/>
      <c r="CSS6" s="22"/>
      <c r="CST6" s="22"/>
      <c r="CSU6" s="22"/>
      <c r="CSV6" s="22"/>
      <c r="CSW6" s="22"/>
      <c r="CSX6" s="22"/>
      <c r="CSY6" s="22"/>
      <c r="CSZ6" s="22"/>
      <c r="CTA6" s="22"/>
      <c r="CTB6" s="22"/>
      <c r="CTC6" s="22"/>
      <c r="CTD6" s="22"/>
      <c r="CTE6" s="22"/>
      <c r="CTF6" s="22"/>
      <c r="CTG6" s="22"/>
      <c r="CTH6" s="22"/>
      <c r="CTI6" s="22"/>
      <c r="CTJ6" s="22"/>
      <c r="CTK6" s="22"/>
      <c r="CTL6" s="22"/>
      <c r="CTM6" s="22"/>
      <c r="CTN6" s="22"/>
      <c r="CTO6" s="22"/>
      <c r="CTP6" s="22"/>
      <c r="CTQ6" s="22"/>
      <c r="CTR6" s="22"/>
      <c r="CTS6" s="22"/>
      <c r="CTT6" s="22"/>
      <c r="CTU6" s="22"/>
      <c r="CTV6" s="22"/>
      <c r="CTW6" s="22"/>
      <c r="CTX6" s="22"/>
      <c r="CTY6" s="22"/>
      <c r="CTZ6" s="22"/>
      <c r="CUA6" s="22"/>
      <c r="CUB6" s="22"/>
      <c r="CUC6" s="22"/>
      <c r="CUD6" s="22"/>
      <c r="CUE6" s="22"/>
      <c r="CUF6" s="22"/>
      <c r="CUG6" s="22"/>
      <c r="CUH6" s="22"/>
      <c r="CUI6" s="22"/>
      <c r="CUJ6" s="22"/>
      <c r="CUK6" s="22"/>
      <c r="CUL6" s="22"/>
      <c r="CUM6" s="22"/>
      <c r="CUN6" s="22"/>
      <c r="CUO6" s="22"/>
      <c r="CUP6" s="22"/>
      <c r="CUQ6" s="22"/>
      <c r="CUR6" s="22"/>
      <c r="CUS6" s="22"/>
      <c r="CUT6" s="22"/>
      <c r="CUU6" s="22"/>
      <c r="CUV6" s="22"/>
      <c r="CUW6" s="22"/>
      <c r="CUX6" s="22"/>
      <c r="CUY6" s="22"/>
      <c r="CUZ6" s="22"/>
      <c r="CVA6" s="22"/>
      <c r="CVB6" s="22"/>
      <c r="CVC6" s="22"/>
      <c r="CVD6" s="22"/>
      <c r="CVE6" s="22"/>
      <c r="CVF6" s="22"/>
      <c r="CVG6" s="22"/>
      <c r="CVH6" s="22"/>
      <c r="CVI6" s="22"/>
      <c r="CVJ6" s="22"/>
      <c r="CVK6" s="22"/>
      <c r="CVL6" s="22"/>
      <c r="CVM6" s="22"/>
      <c r="CVN6" s="22"/>
      <c r="CVO6" s="22"/>
      <c r="CVP6" s="22"/>
      <c r="CVQ6" s="22"/>
      <c r="CVR6" s="22"/>
      <c r="CVS6" s="22"/>
      <c r="CVT6" s="22"/>
      <c r="CVU6" s="22"/>
      <c r="CVV6" s="22"/>
      <c r="CVW6" s="22"/>
      <c r="CVX6" s="22"/>
      <c r="CVY6" s="22"/>
      <c r="CVZ6" s="22"/>
      <c r="CWA6" s="22"/>
      <c r="CWB6" s="22"/>
      <c r="CWC6" s="22"/>
      <c r="CWD6" s="22"/>
      <c r="CWE6" s="22"/>
      <c r="CWF6" s="22"/>
      <c r="CWG6" s="22"/>
      <c r="CWH6" s="22"/>
      <c r="CWI6" s="22"/>
      <c r="CWJ6" s="22"/>
      <c r="CWK6" s="22"/>
      <c r="CWL6" s="22"/>
      <c r="CWM6" s="22"/>
      <c r="CWN6" s="22"/>
      <c r="CWO6" s="22"/>
      <c r="CWP6" s="22"/>
      <c r="CWQ6" s="22"/>
      <c r="CWR6" s="22"/>
      <c r="CWS6" s="22"/>
      <c r="CWT6" s="22"/>
      <c r="CWU6" s="22"/>
      <c r="CWV6" s="22"/>
      <c r="CWW6" s="22"/>
      <c r="CWX6" s="22"/>
      <c r="CWY6" s="22"/>
      <c r="CWZ6" s="22"/>
      <c r="CXA6" s="22"/>
      <c r="CXB6" s="22"/>
      <c r="CXC6" s="22"/>
      <c r="CXD6" s="22"/>
      <c r="CXE6" s="22"/>
      <c r="CXF6" s="22"/>
      <c r="CXG6" s="22"/>
      <c r="CXH6" s="22"/>
      <c r="CXI6" s="22"/>
      <c r="CXJ6" s="22"/>
      <c r="CXK6" s="22"/>
      <c r="CXL6" s="22"/>
      <c r="CXM6" s="22"/>
      <c r="CXN6" s="22"/>
      <c r="CXO6" s="22"/>
      <c r="CXP6" s="22"/>
      <c r="CXQ6" s="22"/>
      <c r="CXR6" s="22"/>
      <c r="CXS6" s="22"/>
      <c r="CXT6" s="22"/>
      <c r="CXU6" s="22"/>
      <c r="CXV6" s="22"/>
      <c r="CXW6" s="22"/>
      <c r="CXX6" s="22"/>
      <c r="CXY6" s="22"/>
      <c r="CXZ6" s="22"/>
      <c r="CYA6" s="22"/>
      <c r="CYB6" s="22"/>
      <c r="CYC6" s="22"/>
      <c r="CYD6" s="22"/>
      <c r="CYE6" s="22"/>
      <c r="CYF6" s="22"/>
      <c r="CYG6" s="22"/>
      <c r="CYH6" s="22"/>
      <c r="CYI6" s="22"/>
      <c r="CYJ6" s="22"/>
      <c r="CYK6" s="22"/>
      <c r="CYL6" s="22"/>
      <c r="CYM6" s="22"/>
      <c r="CYN6" s="22"/>
      <c r="CYO6" s="22"/>
      <c r="CYP6" s="22"/>
      <c r="CYQ6" s="22"/>
      <c r="CYR6" s="22"/>
      <c r="CYS6" s="22"/>
      <c r="CYT6" s="22"/>
      <c r="CYU6" s="22"/>
      <c r="CYV6" s="22"/>
      <c r="CYW6" s="22"/>
      <c r="CYX6" s="22"/>
      <c r="CYY6" s="22"/>
      <c r="CYZ6" s="22"/>
      <c r="CZA6" s="22"/>
      <c r="CZB6" s="22"/>
      <c r="CZC6" s="22"/>
      <c r="CZD6" s="22"/>
      <c r="CZE6" s="22"/>
      <c r="CZF6" s="22"/>
      <c r="CZG6" s="22"/>
      <c r="CZH6" s="22"/>
      <c r="CZI6" s="22"/>
      <c r="CZJ6" s="22"/>
      <c r="CZK6" s="22"/>
      <c r="CZL6" s="22"/>
      <c r="CZM6" s="22"/>
      <c r="CZN6" s="22"/>
      <c r="CZO6" s="22"/>
      <c r="CZP6" s="22"/>
      <c r="CZQ6" s="22"/>
      <c r="CZR6" s="22"/>
      <c r="CZS6" s="22"/>
      <c r="CZT6" s="22"/>
      <c r="CZU6" s="22"/>
      <c r="CZV6" s="22"/>
      <c r="CZW6" s="22"/>
      <c r="CZX6" s="22"/>
      <c r="CZY6" s="22"/>
      <c r="CZZ6" s="22"/>
      <c r="DAA6" s="22"/>
      <c r="DAB6" s="22"/>
      <c r="DAC6" s="22"/>
      <c r="DAD6" s="22"/>
    </row>
    <row r="7" spans="1:2734" ht="21" customHeight="1" thickTop="1" thickBot="1" x14ac:dyDescent="0.35">
      <c r="A7" s="16"/>
      <c r="B7" s="49"/>
      <c r="C7" s="49"/>
      <c r="D7" s="16"/>
      <c r="E7" s="17"/>
      <c r="F7" s="36">
        <v>4</v>
      </c>
      <c r="G7" s="37" t="s">
        <v>25</v>
      </c>
      <c r="H7" s="37"/>
      <c r="I7" s="37"/>
      <c r="J7" s="37"/>
      <c r="K7" s="37"/>
      <c r="L7" s="37"/>
      <c r="M7" s="38"/>
      <c r="N7" s="39"/>
      <c r="O7" s="17"/>
      <c r="P7" s="22"/>
      <c r="Q7" s="22"/>
      <c r="R7" s="22"/>
      <c r="S7" s="22"/>
      <c r="T7" s="22"/>
      <c r="U7" s="22"/>
      <c r="V7" s="22"/>
      <c r="W7" s="22"/>
      <c r="X7" s="22"/>
      <c r="Y7" s="22"/>
      <c r="Z7" s="22"/>
      <c r="AA7" s="40"/>
      <c r="AB7" s="41" t="s">
        <v>26</v>
      </c>
      <c r="AC7" s="42">
        <f t="shared" ref="AC7:AI7" si="2">IF($M7=AC$1,AC$3,0)</f>
        <v>0</v>
      </c>
      <c r="AD7" s="42">
        <f t="shared" si="2"/>
        <v>0</v>
      </c>
      <c r="AE7" s="42">
        <f t="shared" si="2"/>
        <v>0</v>
      </c>
      <c r="AF7" s="42">
        <f t="shared" si="2"/>
        <v>0</v>
      </c>
      <c r="AG7" s="42">
        <f t="shared" si="2"/>
        <v>0</v>
      </c>
      <c r="AH7" s="42">
        <f>IF($M7=AH$1,AH$3,0)</f>
        <v>0</v>
      </c>
      <c r="AI7" s="42">
        <f t="shared" si="2"/>
        <v>0</v>
      </c>
      <c r="AJ7" s="43">
        <f>SUM(AC7:AI7)</f>
        <v>0</v>
      </c>
      <c r="AK7" s="45">
        <f>AJ7-AJ6</f>
        <v>0</v>
      </c>
      <c r="AL7" s="43">
        <f>AVERAGE(AJ6,AJ7)</f>
        <v>0</v>
      </c>
      <c r="AM7" s="26"/>
      <c r="AN7" s="44">
        <f t="shared" si="0"/>
        <v>0</v>
      </c>
      <c r="AO7" s="22"/>
      <c r="AP7" s="22"/>
      <c r="AQ7" s="22" t="s">
        <v>27</v>
      </c>
      <c r="AR7" s="22"/>
      <c r="AS7" s="22"/>
      <c r="AT7" s="22"/>
      <c r="AU7" s="22"/>
      <c r="AV7" s="22"/>
      <c r="AW7" s="22" t="s">
        <v>28</v>
      </c>
      <c r="AX7" s="50">
        <v>4.5</v>
      </c>
      <c r="AY7" s="22"/>
      <c r="AZ7" s="47" t="s">
        <v>29</v>
      </c>
      <c r="BA7" s="48">
        <v>-1</v>
      </c>
      <c r="BB7" s="48">
        <v>1</v>
      </c>
      <c r="BC7" s="22"/>
      <c r="BD7" s="22"/>
      <c r="BE7" s="22"/>
      <c r="BF7" s="22"/>
      <c r="BG7" s="22"/>
      <c r="BH7" s="22"/>
      <c r="BI7" s="22"/>
      <c r="BJ7" s="22"/>
      <c r="BK7" s="22"/>
      <c r="BL7" s="22"/>
      <c r="BM7" s="22"/>
      <c r="BN7" s="22"/>
      <c r="BO7" s="22"/>
      <c r="BP7" s="22"/>
      <c r="BQ7" s="22"/>
      <c r="BR7" s="22"/>
      <c r="BS7" s="22"/>
      <c r="BT7" s="22"/>
      <c r="BU7" s="22"/>
      <c r="BV7" s="22"/>
      <c r="BW7" s="22"/>
      <c r="BX7" s="22"/>
      <c r="BY7" s="22"/>
      <c r="BZ7" s="22"/>
      <c r="CA7" s="22"/>
      <c r="CB7" s="22"/>
      <c r="CC7" s="22"/>
      <c r="CD7" s="22"/>
      <c r="CE7" s="22"/>
      <c r="CF7" s="22"/>
      <c r="CG7" s="22"/>
      <c r="CH7" s="22"/>
      <c r="CI7" s="22"/>
      <c r="CJ7" s="22"/>
      <c r="CK7" s="22"/>
      <c r="CL7" s="22"/>
      <c r="CM7" s="22"/>
      <c r="CN7" s="22"/>
      <c r="CO7" s="22"/>
      <c r="CP7" s="22"/>
      <c r="CQ7" s="22"/>
      <c r="CR7" s="22"/>
      <c r="CS7" s="22"/>
      <c r="CT7" s="22"/>
      <c r="CU7" s="22"/>
      <c r="CV7" s="22"/>
      <c r="CW7" s="22"/>
      <c r="CX7" s="22"/>
      <c r="CY7" s="22"/>
      <c r="CZ7" s="22"/>
      <c r="DA7" s="22"/>
      <c r="DB7" s="22"/>
      <c r="DC7" s="22"/>
      <c r="DD7" s="22"/>
      <c r="DE7" s="22"/>
      <c r="DF7" s="22"/>
      <c r="DG7" s="22"/>
      <c r="DH7" s="22"/>
      <c r="DI7" s="22"/>
      <c r="DJ7" s="22"/>
      <c r="DK7" s="22"/>
      <c r="DL7" s="22"/>
      <c r="DM7" s="22"/>
      <c r="DN7" s="22"/>
      <c r="DO7" s="22"/>
      <c r="DP7" s="22"/>
      <c r="DQ7" s="22"/>
      <c r="DR7" s="22"/>
      <c r="DS7" s="22"/>
      <c r="DT7" s="22"/>
      <c r="DU7" s="22"/>
      <c r="DV7" s="22"/>
      <c r="DW7" s="22"/>
      <c r="DX7" s="22"/>
      <c r="DY7" s="22"/>
      <c r="DZ7" s="22"/>
      <c r="EA7" s="22"/>
      <c r="EB7" s="22"/>
      <c r="EC7" s="22"/>
      <c r="ED7" s="22"/>
      <c r="EE7" s="22"/>
      <c r="EF7" s="22"/>
      <c r="EG7" s="22"/>
      <c r="EH7" s="22"/>
      <c r="EI7" s="22"/>
      <c r="EJ7" s="22"/>
      <c r="EK7" s="22"/>
      <c r="EL7" s="22"/>
      <c r="EM7" s="22"/>
      <c r="EN7" s="22"/>
      <c r="EO7" s="22"/>
      <c r="EP7" s="22"/>
      <c r="EQ7" s="22"/>
      <c r="ER7" s="22"/>
      <c r="ES7" s="22"/>
      <c r="ET7" s="22"/>
      <c r="EU7" s="22"/>
      <c r="EV7" s="22"/>
      <c r="EW7" s="22"/>
      <c r="EX7" s="22"/>
      <c r="EY7" s="22"/>
      <c r="EZ7" s="22"/>
      <c r="FA7" s="22"/>
      <c r="FB7" s="22"/>
      <c r="FC7" s="22"/>
      <c r="FD7" s="22"/>
      <c r="FE7" s="22"/>
      <c r="FF7" s="22"/>
      <c r="FG7" s="22"/>
      <c r="FH7" s="22"/>
      <c r="FI7" s="22"/>
      <c r="FJ7" s="22"/>
      <c r="FK7" s="22"/>
      <c r="FL7" s="22"/>
      <c r="FM7" s="22"/>
      <c r="FN7" s="22"/>
      <c r="FO7" s="22"/>
      <c r="FP7" s="22"/>
      <c r="FQ7" s="22"/>
      <c r="FR7" s="22"/>
      <c r="FS7" s="22"/>
      <c r="FT7" s="22"/>
      <c r="FU7" s="22"/>
      <c r="FV7" s="22"/>
      <c r="FW7" s="22"/>
      <c r="FX7" s="22"/>
      <c r="FY7" s="22"/>
      <c r="FZ7" s="22"/>
      <c r="GA7" s="22"/>
      <c r="GB7" s="22"/>
      <c r="GC7" s="22"/>
      <c r="GD7" s="22"/>
      <c r="GE7" s="22"/>
      <c r="GF7" s="22"/>
      <c r="GG7" s="22"/>
      <c r="GH7" s="22"/>
      <c r="GI7" s="22"/>
      <c r="GJ7" s="22"/>
      <c r="GK7" s="22"/>
      <c r="GL7" s="22"/>
      <c r="GM7" s="22"/>
      <c r="GN7" s="22"/>
      <c r="GO7" s="22"/>
      <c r="GP7" s="22"/>
      <c r="GQ7" s="22"/>
      <c r="GR7" s="22"/>
      <c r="GS7" s="22"/>
      <c r="GT7" s="22"/>
      <c r="GU7" s="22"/>
      <c r="GV7" s="22"/>
      <c r="GW7" s="22"/>
      <c r="GX7" s="22"/>
      <c r="GY7" s="22"/>
      <c r="GZ7" s="22"/>
      <c r="HA7" s="22"/>
      <c r="HB7" s="22"/>
      <c r="HC7" s="22"/>
      <c r="HD7" s="22"/>
      <c r="HE7" s="22"/>
      <c r="HF7" s="22"/>
      <c r="HG7" s="22"/>
      <c r="HH7" s="22"/>
      <c r="HI7" s="22"/>
      <c r="HJ7" s="22"/>
      <c r="HK7" s="22"/>
      <c r="HL7" s="22"/>
      <c r="HM7" s="22"/>
      <c r="HN7" s="22"/>
      <c r="HO7" s="22"/>
      <c r="HP7" s="22"/>
      <c r="HQ7" s="22"/>
      <c r="HR7" s="22"/>
      <c r="HS7" s="22"/>
      <c r="HT7" s="22"/>
      <c r="HU7" s="22"/>
      <c r="HV7" s="22"/>
      <c r="HW7" s="22"/>
      <c r="HX7" s="22"/>
      <c r="HY7" s="22"/>
      <c r="HZ7" s="22"/>
      <c r="IA7" s="22"/>
      <c r="IB7" s="22"/>
      <c r="IC7" s="22"/>
      <c r="ID7" s="22"/>
      <c r="IE7" s="22"/>
      <c r="IF7" s="22"/>
      <c r="IG7" s="22"/>
      <c r="IH7" s="22"/>
      <c r="II7" s="22"/>
      <c r="IJ7" s="22"/>
      <c r="IK7" s="22"/>
      <c r="IL7" s="22"/>
      <c r="IM7" s="22"/>
      <c r="IN7" s="22"/>
      <c r="IO7" s="22"/>
      <c r="IP7" s="22"/>
      <c r="IQ7" s="22"/>
      <c r="IR7" s="22"/>
      <c r="IS7" s="22"/>
      <c r="IT7" s="22"/>
      <c r="IU7" s="22"/>
      <c r="IV7" s="22"/>
      <c r="IW7" s="22"/>
      <c r="IX7" s="22"/>
      <c r="IY7" s="22"/>
      <c r="IZ7" s="22"/>
      <c r="JA7" s="22"/>
      <c r="JB7" s="22"/>
      <c r="JC7" s="22"/>
      <c r="JD7" s="22"/>
      <c r="JE7" s="22"/>
      <c r="JF7" s="22"/>
      <c r="JG7" s="22"/>
      <c r="JH7" s="22"/>
      <c r="JI7" s="22"/>
      <c r="JJ7" s="22"/>
      <c r="JK7" s="22"/>
      <c r="JL7" s="22"/>
      <c r="JM7" s="22"/>
      <c r="JN7" s="22"/>
      <c r="JO7" s="22"/>
      <c r="JP7" s="22"/>
      <c r="JQ7" s="22"/>
      <c r="JR7" s="22"/>
      <c r="JS7" s="22"/>
      <c r="JT7" s="22"/>
      <c r="JU7" s="22"/>
      <c r="JV7" s="22"/>
      <c r="JW7" s="22"/>
      <c r="JX7" s="22"/>
      <c r="JY7" s="22"/>
      <c r="JZ7" s="22"/>
      <c r="KA7" s="22"/>
      <c r="KB7" s="22"/>
      <c r="KC7" s="22"/>
      <c r="KD7" s="22"/>
      <c r="KE7" s="22"/>
      <c r="KF7" s="22"/>
      <c r="KG7" s="22"/>
      <c r="KH7" s="22"/>
      <c r="KI7" s="22"/>
      <c r="KJ7" s="22"/>
      <c r="KK7" s="22"/>
      <c r="KL7" s="22"/>
      <c r="KM7" s="22"/>
      <c r="KN7" s="22"/>
      <c r="KO7" s="22"/>
      <c r="KP7" s="22"/>
      <c r="KQ7" s="22"/>
      <c r="KR7" s="22"/>
      <c r="KS7" s="22"/>
      <c r="KT7" s="22"/>
      <c r="KU7" s="22"/>
      <c r="KV7" s="22"/>
      <c r="KW7" s="22"/>
      <c r="KX7" s="22"/>
      <c r="KY7" s="22"/>
      <c r="KZ7" s="22"/>
      <c r="LA7" s="22"/>
      <c r="LB7" s="22"/>
      <c r="LC7" s="22"/>
      <c r="LD7" s="22"/>
      <c r="LE7" s="22"/>
      <c r="LF7" s="22"/>
      <c r="LG7" s="22"/>
      <c r="LH7" s="22"/>
      <c r="LI7" s="22"/>
      <c r="LJ7" s="22"/>
      <c r="LK7" s="22"/>
      <c r="LL7" s="22"/>
      <c r="LM7" s="22"/>
      <c r="LN7" s="22"/>
      <c r="LO7" s="22"/>
      <c r="LP7" s="22"/>
      <c r="LQ7" s="22"/>
      <c r="LR7" s="22"/>
      <c r="LS7" s="22"/>
      <c r="LT7" s="22"/>
      <c r="LU7" s="22"/>
      <c r="LV7" s="22"/>
      <c r="LW7" s="22"/>
      <c r="LX7" s="22"/>
      <c r="LY7" s="22"/>
      <c r="LZ7" s="22"/>
      <c r="MA7" s="22"/>
      <c r="MB7" s="22"/>
      <c r="MC7" s="22"/>
      <c r="MD7" s="22"/>
      <c r="ME7" s="22"/>
      <c r="MF7" s="22"/>
      <c r="MG7" s="22"/>
      <c r="MH7" s="22"/>
      <c r="MI7" s="22"/>
      <c r="MJ7" s="22"/>
      <c r="MK7" s="22"/>
      <c r="ML7" s="22"/>
      <c r="MM7" s="22"/>
      <c r="MN7" s="22"/>
      <c r="MO7" s="22"/>
      <c r="MP7" s="22"/>
      <c r="MQ7" s="22"/>
      <c r="MR7" s="22"/>
      <c r="MS7" s="22"/>
      <c r="MT7" s="22"/>
      <c r="MU7" s="22"/>
      <c r="MV7" s="22"/>
      <c r="MW7" s="22"/>
      <c r="MX7" s="22"/>
      <c r="MY7" s="22"/>
      <c r="MZ7" s="22"/>
      <c r="NA7" s="22"/>
      <c r="NB7" s="22"/>
      <c r="NC7" s="22"/>
      <c r="ND7" s="22"/>
      <c r="NE7" s="22"/>
      <c r="NF7" s="22"/>
      <c r="NG7" s="22"/>
      <c r="NH7" s="22"/>
      <c r="NI7" s="22"/>
      <c r="NJ7" s="22"/>
      <c r="NK7" s="22"/>
      <c r="NL7" s="22"/>
      <c r="NM7" s="22"/>
      <c r="NN7" s="22"/>
      <c r="NO7" s="22"/>
      <c r="NP7" s="22"/>
      <c r="NQ7" s="22"/>
      <c r="NR7" s="22"/>
      <c r="NS7" s="22"/>
      <c r="NT7" s="22"/>
      <c r="NU7" s="22"/>
      <c r="NV7" s="22"/>
      <c r="NW7" s="22"/>
      <c r="NX7" s="22"/>
      <c r="NY7" s="22"/>
      <c r="NZ7" s="22"/>
      <c r="OA7" s="22"/>
      <c r="OB7" s="22"/>
      <c r="OC7" s="22"/>
      <c r="OD7" s="22"/>
      <c r="OE7" s="22"/>
      <c r="OF7" s="22"/>
      <c r="OG7" s="22"/>
      <c r="OH7" s="22"/>
      <c r="OI7" s="22"/>
      <c r="OJ7" s="22"/>
      <c r="OK7" s="22"/>
      <c r="OL7" s="22"/>
      <c r="OM7" s="22"/>
      <c r="ON7" s="22"/>
      <c r="OO7" s="22"/>
      <c r="OP7" s="22"/>
      <c r="OQ7" s="22"/>
      <c r="OR7" s="22"/>
      <c r="OS7" s="22"/>
      <c r="OT7" s="22"/>
      <c r="OU7" s="22"/>
      <c r="OV7" s="22"/>
      <c r="OW7" s="22"/>
      <c r="OX7" s="22"/>
      <c r="OY7" s="22"/>
      <c r="OZ7" s="22"/>
      <c r="PA7" s="22"/>
      <c r="PB7" s="22"/>
      <c r="PC7" s="22"/>
      <c r="PD7" s="22"/>
      <c r="PE7" s="22"/>
      <c r="PF7" s="22"/>
      <c r="PG7" s="22"/>
      <c r="PH7" s="22"/>
      <c r="PI7" s="22"/>
      <c r="PJ7" s="22"/>
      <c r="PK7" s="22"/>
      <c r="PL7" s="22"/>
      <c r="PM7" s="22"/>
      <c r="PN7" s="22"/>
      <c r="PO7" s="22"/>
      <c r="PP7" s="22"/>
      <c r="PQ7" s="22"/>
      <c r="PR7" s="22"/>
      <c r="PS7" s="22"/>
      <c r="PT7" s="22"/>
      <c r="PU7" s="22"/>
      <c r="PV7" s="22"/>
      <c r="PW7" s="22"/>
      <c r="PX7" s="22"/>
      <c r="PY7" s="22"/>
      <c r="PZ7" s="22"/>
      <c r="QA7" s="22"/>
      <c r="QB7" s="22"/>
      <c r="QC7" s="22"/>
      <c r="QD7" s="22"/>
      <c r="QE7" s="22"/>
      <c r="QF7" s="22"/>
      <c r="QG7" s="22"/>
      <c r="QH7" s="22"/>
      <c r="QI7" s="22"/>
      <c r="QJ7" s="22"/>
      <c r="QK7" s="22"/>
      <c r="QL7" s="22"/>
      <c r="QM7" s="22"/>
      <c r="QN7" s="22"/>
      <c r="QO7" s="22"/>
      <c r="QP7" s="22"/>
      <c r="QQ7" s="22"/>
      <c r="QR7" s="22"/>
      <c r="QS7" s="22"/>
      <c r="QT7" s="22"/>
      <c r="QU7" s="22"/>
      <c r="QV7" s="22"/>
      <c r="QW7" s="22"/>
      <c r="QX7" s="22"/>
      <c r="QY7" s="22"/>
      <c r="QZ7" s="22"/>
      <c r="RA7" s="22"/>
      <c r="RB7" s="22"/>
      <c r="RC7" s="22"/>
      <c r="RD7" s="22"/>
      <c r="RE7" s="22"/>
      <c r="RF7" s="22"/>
      <c r="RG7" s="22"/>
      <c r="RH7" s="22"/>
      <c r="RI7" s="22"/>
      <c r="RJ7" s="22"/>
      <c r="RK7" s="22"/>
      <c r="RL7" s="22"/>
      <c r="RM7" s="22"/>
      <c r="RN7" s="22"/>
      <c r="RO7" s="22"/>
      <c r="RP7" s="22"/>
      <c r="RQ7" s="22"/>
      <c r="RR7" s="22"/>
      <c r="RS7" s="22"/>
      <c r="RT7" s="22"/>
      <c r="RU7" s="22"/>
      <c r="RV7" s="22"/>
      <c r="RW7" s="22"/>
      <c r="RX7" s="22"/>
      <c r="RY7" s="22"/>
      <c r="RZ7" s="22"/>
      <c r="SA7" s="22"/>
      <c r="SB7" s="22"/>
      <c r="SC7" s="22"/>
      <c r="SD7" s="22"/>
      <c r="SE7" s="22"/>
      <c r="SF7" s="22"/>
      <c r="SG7" s="22"/>
      <c r="SH7" s="22"/>
      <c r="SI7" s="22"/>
      <c r="SJ7" s="22"/>
      <c r="SK7" s="22"/>
      <c r="SL7" s="22"/>
      <c r="SM7" s="22"/>
      <c r="SN7" s="22"/>
      <c r="SO7" s="22"/>
      <c r="SP7" s="22"/>
      <c r="SQ7" s="22"/>
      <c r="SR7" s="22"/>
      <c r="SS7" s="22"/>
      <c r="ST7" s="22"/>
      <c r="SU7" s="22"/>
      <c r="SV7" s="22"/>
      <c r="SW7" s="22"/>
      <c r="SX7" s="22"/>
      <c r="SY7" s="22"/>
      <c r="SZ7" s="22"/>
      <c r="TA7" s="22"/>
      <c r="TB7" s="22"/>
      <c r="TC7" s="22"/>
      <c r="TD7" s="22"/>
      <c r="TE7" s="22"/>
      <c r="TF7" s="22"/>
      <c r="TG7" s="22"/>
      <c r="TH7" s="22"/>
      <c r="TI7" s="22"/>
      <c r="TJ7" s="22"/>
      <c r="TK7" s="22"/>
      <c r="TL7" s="22"/>
      <c r="TM7" s="22"/>
      <c r="TN7" s="22"/>
      <c r="TO7" s="22"/>
      <c r="TP7" s="22"/>
      <c r="TQ7" s="22"/>
      <c r="TR7" s="22"/>
      <c r="TS7" s="22"/>
      <c r="TT7" s="22"/>
      <c r="TU7" s="22"/>
      <c r="TV7" s="22"/>
      <c r="TW7" s="22"/>
      <c r="TX7" s="22"/>
      <c r="TY7" s="22"/>
      <c r="TZ7" s="22"/>
      <c r="UA7" s="22"/>
      <c r="UB7" s="22"/>
      <c r="UC7" s="22"/>
      <c r="UD7" s="22"/>
      <c r="UE7" s="22"/>
      <c r="UF7" s="22"/>
      <c r="UG7" s="22"/>
      <c r="UH7" s="22"/>
      <c r="UI7" s="22"/>
      <c r="UJ7" s="22"/>
      <c r="UK7" s="22"/>
      <c r="UL7" s="22"/>
      <c r="UM7" s="22"/>
      <c r="UN7" s="22"/>
      <c r="UO7" s="22"/>
      <c r="UP7" s="22"/>
      <c r="UQ7" s="22"/>
      <c r="UR7" s="22"/>
      <c r="US7" s="22"/>
      <c r="UT7" s="22"/>
      <c r="UU7" s="22"/>
      <c r="UV7" s="22"/>
      <c r="UW7" s="22"/>
      <c r="UX7" s="22"/>
      <c r="UY7" s="22"/>
      <c r="UZ7" s="22"/>
      <c r="VA7" s="22"/>
      <c r="VB7" s="22"/>
      <c r="VC7" s="22"/>
      <c r="VD7" s="22"/>
      <c r="VE7" s="22"/>
      <c r="VF7" s="22"/>
      <c r="VG7" s="22"/>
      <c r="VH7" s="22"/>
      <c r="VI7" s="22"/>
      <c r="VJ7" s="22"/>
      <c r="VK7" s="22"/>
      <c r="VL7" s="22"/>
      <c r="VM7" s="22"/>
      <c r="VN7" s="22"/>
      <c r="VO7" s="22"/>
      <c r="VP7" s="22"/>
      <c r="VQ7" s="22"/>
      <c r="VR7" s="22"/>
      <c r="VS7" s="22"/>
      <c r="VT7" s="22"/>
      <c r="VU7" s="22"/>
      <c r="VV7" s="22"/>
      <c r="VW7" s="22"/>
      <c r="VX7" s="22"/>
      <c r="VY7" s="22"/>
      <c r="VZ7" s="22"/>
      <c r="WA7" s="22"/>
      <c r="WB7" s="22"/>
      <c r="WC7" s="22"/>
      <c r="WD7" s="22"/>
      <c r="WE7" s="22"/>
      <c r="WF7" s="22"/>
      <c r="WG7" s="22"/>
      <c r="WH7" s="22"/>
      <c r="WI7" s="22"/>
      <c r="WJ7" s="22"/>
      <c r="WK7" s="22"/>
      <c r="WL7" s="22"/>
      <c r="WM7" s="22"/>
      <c r="WN7" s="22"/>
      <c r="WO7" s="22"/>
      <c r="WP7" s="22"/>
      <c r="WQ7" s="22"/>
      <c r="WR7" s="22"/>
      <c r="WS7" s="22"/>
      <c r="WT7" s="22"/>
      <c r="WU7" s="22"/>
      <c r="WV7" s="22"/>
      <c r="WW7" s="22"/>
      <c r="WX7" s="22"/>
      <c r="WY7" s="22"/>
      <c r="WZ7" s="22"/>
      <c r="XA7" s="22"/>
      <c r="XB7" s="22"/>
      <c r="XC7" s="22"/>
      <c r="XD7" s="22"/>
      <c r="XE7" s="22"/>
      <c r="XF7" s="22"/>
      <c r="XG7" s="22"/>
      <c r="XH7" s="22"/>
      <c r="XI7" s="22"/>
      <c r="XJ7" s="22"/>
      <c r="XK7" s="22"/>
      <c r="XL7" s="22"/>
      <c r="XM7" s="22"/>
      <c r="XN7" s="22"/>
      <c r="XO7" s="22"/>
      <c r="XP7" s="22"/>
      <c r="XQ7" s="22"/>
      <c r="XR7" s="22"/>
      <c r="XS7" s="22"/>
      <c r="XT7" s="22"/>
      <c r="XU7" s="22"/>
      <c r="XV7" s="22"/>
      <c r="XW7" s="22"/>
      <c r="XX7" s="22"/>
      <c r="XY7" s="22"/>
      <c r="XZ7" s="22"/>
      <c r="YA7" s="22"/>
      <c r="YB7" s="22"/>
      <c r="YC7" s="22"/>
      <c r="YD7" s="22"/>
      <c r="YE7" s="22"/>
      <c r="YF7" s="22"/>
      <c r="YG7" s="22"/>
      <c r="YH7" s="22"/>
      <c r="YI7" s="22"/>
      <c r="YJ7" s="22"/>
      <c r="YK7" s="22"/>
      <c r="YL7" s="22"/>
      <c r="YM7" s="22"/>
      <c r="YN7" s="22"/>
      <c r="YO7" s="22"/>
      <c r="YP7" s="22"/>
      <c r="YQ7" s="22"/>
      <c r="YR7" s="22"/>
      <c r="YS7" s="22"/>
      <c r="YT7" s="22"/>
      <c r="YU7" s="22"/>
      <c r="YV7" s="22"/>
      <c r="YW7" s="22"/>
      <c r="YX7" s="22"/>
      <c r="YY7" s="22"/>
      <c r="YZ7" s="22"/>
      <c r="ZA7" s="22"/>
      <c r="ZB7" s="22"/>
      <c r="ZC7" s="22"/>
      <c r="ZD7" s="22"/>
      <c r="ZE7" s="22"/>
      <c r="ZF7" s="22"/>
      <c r="ZG7" s="22"/>
      <c r="ZH7" s="22"/>
      <c r="ZI7" s="22"/>
      <c r="ZJ7" s="22"/>
      <c r="ZK7" s="22"/>
      <c r="ZL7" s="22"/>
      <c r="ZM7" s="22"/>
      <c r="ZN7" s="22"/>
      <c r="ZO7" s="22"/>
      <c r="ZP7" s="22"/>
      <c r="ZQ7" s="22"/>
      <c r="ZR7" s="22"/>
      <c r="ZS7" s="22"/>
      <c r="ZT7" s="22"/>
      <c r="ZU7" s="22"/>
      <c r="ZV7" s="22"/>
      <c r="ZW7" s="22"/>
      <c r="ZX7" s="22"/>
      <c r="ZY7" s="22"/>
      <c r="ZZ7" s="22"/>
      <c r="AAA7" s="22"/>
      <c r="AAB7" s="22"/>
      <c r="AAC7" s="22"/>
      <c r="AAD7" s="22"/>
      <c r="AAE7" s="22"/>
      <c r="AAF7" s="22"/>
      <c r="AAG7" s="22"/>
      <c r="AAH7" s="22"/>
      <c r="AAI7" s="22"/>
      <c r="AAJ7" s="22"/>
      <c r="AAK7" s="22"/>
      <c r="AAL7" s="22"/>
      <c r="AAM7" s="22"/>
      <c r="AAN7" s="22"/>
      <c r="AAO7" s="22"/>
      <c r="AAP7" s="22"/>
      <c r="AAQ7" s="22"/>
      <c r="AAR7" s="22"/>
      <c r="AAS7" s="22"/>
      <c r="AAT7" s="22"/>
      <c r="AAU7" s="22"/>
      <c r="AAV7" s="22"/>
      <c r="AAW7" s="22"/>
      <c r="AAX7" s="22"/>
      <c r="AAY7" s="22"/>
      <c r="AAZ7" s="22"/>
      <c r="ABA7" s="22"/>
      <c r="ABB7" s="22"/>
      <c r="ABC7" s="22"/>
      <c r="ABD7" s="22"/>
      <c r="ABE7" s="22"/>
      <c r="ABF7" s="22"/>
      <c r="ABG7" s="22"/>
      <c r="ABH7" s="22"/>
      <c r="ABI7" s="22"/>
      <c r="ABJ7" s="22"/>
      <c r="ABK7" s="22"/>
      <c r="ABL7" s="22"/>
      <c r="ABM7" s="22"/>
      <c r="ABN7" s="22"/>
      <c r="ABO7" s="22"/>
      <c r="ABP7" s="22"/>
      <c r="ABQ7" s="22"/>
      <c r="ABR7" s="22"/>
      <c r="ABS7" s="22"/>
      <c r="ABT7" s="22"/>
      <c r="ABU7" s="22"/>
      <c r="ABV7" s="22"/>
      <c r="ABW7" s="22"/>
      <c r="ABX7" s="22"/>
      <c r="ABY7" s="22"/>
      <c r="ABZ7" s="22"/>
      <c r="ACA7" s="22"/>
      <c r="ACB7" s="22"/>
      <c r="ACC7" s="22"/>
      <c r="ACD7" s="22"/>
      <c r="ACE7" s="22"/>
      <c r="ACF7" s="22"/>
      <c r="ACG7" s="22"/>
      <c r="ACH7" s="22"/>
      <c r="ACI7" s="22"/>
      <c r="ACJ7" s="22"/>
      <c r="ACK7" s="22"/>
      <c r="ACL7" s="22"/>
      <c r="ACM7" s="22"/>
      <c r="ACN7" s="22"/>
      <c r="ACO7" s="22"/>
      <c r="ACP7" s="22"/>
      <c r="ACQ7" s="22"/>
      <c r="ACR7" s="22"/>
      <c r="ACS7" s="22"/>
      <c r="ACT7" s="22"/>
      <c r="ACU7" s="22"/>
      <c r="ACV7" s="22"/>
      <c r="ACW7" s="22"/>
      <c r="ACX7" s="22"/>
      <c r="ACY7" s="22"/>
      <c r="ACZ7" s="22"/>
      <c r="ADA7" s="22"/>
      <c r="ADB7" s="22"/>
      <c r="ADC7" s="22"/>
      <c r="ADD7" s="22"/>
      <c r="ADE7" s="22"/>
      <c r="ADF7" s="22"/>
      <c r="ADG7" s="22"/>
      <c r="ADH7" s="22"/>
      <c r="ADI7" s="22"/>
      <c r="ADJ7" s="22"/>
      <c r="ADK7" s="22"/>
      <c r="ADL7" s="22"/>
      <c r="ADM7" s="22"/>
      <c r="ADN7" s="22"/>
      <c r="ADO7" s="22"/>
      <c r="ADP7" s="22"/>
      <c r="ADQ7" s="22"/>
      <c r="ADR7" s="22"/>
      <c r="ADS7" s="22"/>
      <c r="ADT7" s="22"/>
      <c r="ADU7" s="22"/>
      <c r="ADV7" s="22"/>
      <c r="ADW7" s="22"/>
      <c r="ADX7" s="22"/>
      <c r="ADY7" s="22"/>
      <c r="ADZ7" s="22"/>
      <c r="AEA7" s="22"/>
      <c r="AEB7" s="22"/>
      <c r="AEC7" s="22"/>
      <c r="AED7" s="22"/>
      <c r="AEE7" s="22"/>
      <c r="AEF7" s="22"/>
      <c r="AEG7" s="22"/>
      <c r="AEH7" s="22"/>
      <c r="AEI7" s="22"/>
      <c r="AEJ7" s="22"/>
      <c r="AEK7" s="22"/>
      <c r="AEL7" s="22"/>
      <c r="AEM7" s="22"/>
      <c r="AEN7" s="22"/>
      <c r="AEO7" s="22"/>
      <c r="AEP7" s="22"/>
      <c r="AEQ7" s="22"/>
      <c r="AER7" s="22"/>
      <c r="AES7" s="22"/>
      <c r="AET7" s="22"/>
      <c r="AEU7" s="22"/>
      <c r="AEV7" s="22"/>
      <c r="AEW7" s="22"/>
      <c r="AEX7" s="22"/>
      <c r="AEY7" s="22"/>
      <c r="AEZ7" s="22"/>
      <c r="AFA7" s="22"/>
      <c r="AFB7" s="22"/>
      <c r="AFC7" s="22"/>
      <c r="AFD7" s="22"/>
      <c r="AFE7" s="22"/>
      <c r="AFF7" s="22"/>
      <c r="AFG7" s="22"/>
      <c r="AFH7" s="22"/>
      <c r="AFI7" s="22"/>
      <c r="AFJ7" s="22"/>
      <c r="AFK7" s="22"/>
      <c r="AFL7" s="22"/>
      <c r="AFM7" s="22"/>
      <c r="AFN7" s="22"/>
      <c r="AFO7" s="22"/>
      <c r="AFP7" s="22"/>
      <c r="AFQ7" s="22"/>
      <c r="AFR7" s="22"/>
      <c r="AFS7" s="22"/>
      <c r="AFT7" s="22"/>
      <c r="AFU7" s="22"/>
      <c r="AFV7" s="22"/>
      <c r="AFW7" s="22"/>
      <c r="AFX7" s="22"/>
      <c r="AFY7" s="22"/>
      <c r="AFZ7" s="22"/>
      <c r="AGA7" s="22"/>
      <c r="AGB7" s="22"/>
      <c r="AGC7" s="22"/>
      <c r="AGD7" s="22"/>
      <c r="AGE7" s="22"/>
      <c r="AGF7" s="22"/>
      <c r="AGG7" s="22"/>
      <c r="AGH7" s="22"/>
      <c r="AGI7" s="22"/>
      <c r="AGJ7" s="22"/>
      <c r="AGK7" s="22"/>
      <c r="AGL7" s="22"/>
      <c r="AGM7" s="22"/>
      <c r="AGN7" s="22"/>
      <c r="AGO7" s="22"/>
      <c r="AGP7" s="22"/>
      <c r="AGQ7" s="22"/>
      <c r="AGR7" s="22"/>
      <c r="AGS7" s="22"/>
      <c r="AGT7" s="22"/>
      <c r="AGU7" s="22"/>
      <c r="AGV7" s="22"/>
      <c r="AGW7" s="22"/>
      <c r="AGX7" s="22"/>
      <c r="AGY7" s="22"/>
      <c r="AGZ7" s="22"/>
      <c r="AHA7" s="22"/>
      <c r="AHB7" s="22"/>
      <c r="AHC7" s="22"/>
      <c r="AHD7" s="22"/>
      <c r="AHE7" s="22"/>
      <c r="AHF7" s="22"/>
      <c r="AHG7" s="22"/>
      <c r="AHH7" s="22"/>
      <c r="AHI7" s="22"/>
      <c r="AHJ7" s="22"/>
      <c r="AHK7" s="22"/>
      <c r="AHL7" s="22"/>
      <c r="AHM7" s="22"/>
      <c r="AHN7" s="22"/>
      <c r="AHO7" s="22"/>
      <c r="AHP7" s="22"/>
      <c r="AHQ7" s="22"/>
      <c r="AHR7" s="22"/>
      <c r="AHS7" s="22"/>
      <c r="AHT7" s="22"/>
      <c r="AHU7" s="22"/>
      <c r="AHV7" s="22"/>
      <c r="AHW7" s="22"/>
      <c r="AHX7" s="22"/>
      <c r="AHY7" s="22"/>
      <c r="AHZ7" s="22"/>
      <c r="AIA7" s="22"/>
      <c r="AIB7" s="22"/>
      <c r="AIC7" s="22"/>
      <c r="AID7" s="22"/>
      <c r="AIE7" s="22"/>
      <c r="AIF7" s="22"/>
      <c r="AIG7" s="22"/>
      <c r="AIH7" s="22"/>
      <c r="AII7" s="22"/>
      <c r="AIJ7" s="22"/>
      <c r="AIK7" s="22"/>
      <c r="AIL7" s="22"/>
      <c r="AIM7" s="22"/>
      <c r="AIN7" s="22"/>
      <c r="AIO7" s="22"/>
      <c r="AIP7" s="22"/>
      <c r="AIQ7" s="22"/>
      <c r="AIR7" s="22"/>
      <c r="AIS7" s="22"/>
      <c r="AIT7" s="22"/>
      <c r="AIU7" s="22"/>
      <c r="AIV7" s="22"/>
      <c r="AIW7" s="22"/>
      <c r="AIX7" s="22"/>
      <c r="AIY7" s="22"/>
      <c r="AIZ7" s="22"/>
      <c r="AJA7" s="22"/>
      <c r="AJB7" s="22"/>
      <c r="AJC7" s="22"/>
      <c r="AJD7" s="22"/>
      <c r="AJE7" s="22"/>
      <c r="AJF7" s="22"/>
      <c r="AJG7" s="22"/>
      <c r="AJH7" s="22"/>
      <c r="AJI7" s="22"/>
      <c r="AJJ7" s="22"/>
      <c r="AJK7" s="22"/>
      <c r="AJL7" s="22"/>
      <c r="AJM7" s="22"/>
      <c r="AJN7" s="22"/>
      <c r="AJO7" s="22"/>
      <c r="AJP7" s="22"/>
      <c r="AJQ7" s="22"/>
      <c r="AJR7" s="22"/>
      <c r="AJS7" s="22"/>
      <c r="AJT7" s="22"/>
      <c r="AJU7" s="22"/>
      <c r="AJV7" s="22"/>
      <c r="AJW7" s="22"/>
      <c r="AJX7" s="22"/>
      <c r="AJY7" s="22"/>
      <c r="AJZ7" s="22"/>
      <c r="AKA7" s="22"/>
      <c r="AKB7" s="22"/>
      <c r="AKC7" s="22"/>
      <c r="AKD7" s="22"/>
      <c r="AKE7" s="22"/>
      <c r="AKF7" s="22"/>
      <c r="AKG7" s="22"/>
      <c r="AKH7" s="22"/>
      <c r="AKI7" s="22"/>
      <c r="AKJ7" s="22"/>
      <c r="AKK7" s="22"/>
      <c r="AKL7" s="22"/>
      <c r="AKM7" s="22"/>
      <c r="AKN7" s="22"/>
      <c r="AKO7" s="22"/>
      <c r="AKP7" s="22"/>
      <c r="AKQ7" s="22"/>
      <c r="AKR7" s="22"/>
      <c r="AKS7" s="22"/>
      <c r="AKT7" s="22"/>
      <c r="AKU7" s="22"/>
      <c r="AKV7" s="22"/>
      <c r="AKW7" s="22"/>
      <c r="AKX7" s="22"/>
      <c r="AKY7" s="22"/>
      <c r="AKZ7" s="22"/>
      <c r="ALA7" s="22"/>
      <c r="ALB7" s="22"/>
      <c r="ALC7" s="22"/>
      <c r="ALD7" s="22"/>
      <c r="ALE7" s="22"/>
      <c r="ALF7" s="22"/>
      <c r="ALG7" s="22"/>
      <c r="ALH7" s="22"/>
      <c r="ALI7" s="22"/>
      <c r="ALJ7" s="22"/>
      <c r="ALK7" s="22"/>
      <c r="ALL7" s="22"/>
      <c r="ALM7" s="22"/>
      <c r="ALN7" s="22"/>
      <c r="ALO7" s="22"/>
      <c r="ALP7" s="22"/>
      <c r="ALQ7" s="22"/>
      <c r="ALR7" s="22"/>
      <c r="ALS7" s="22"/>
      <c r="ALT7" s="22"/>
      <c r="ALU7" s="22"/>
      <c r="ALV7" s="22"/>
      <c r="ALW7" s="22"/>
      <c r="ALX7" s="22"/>
      <c r="ALY7" s="22"/>
      <c r="ALZ7" s="22"/>
      <c r="AMA7" s="22"/>
      <c r="AMB7" s="22"/>
      <c r="AMC7" s="22"/>
      <c r="AMD7" s="22"/>
      <c r="AME7" s="22"/>
      <c r="AMF7" s="22"/>
      <c r="AMG7" s="22"/>
      <c r="AMH7" s="22"/>
      <c r="AMI7" s="22"/>
      <c r="AMJ7" s="22"/>
      <c r="AMK7" s="22"/>
      <c r="AML7" s="22"/>
      <c r="AMM7" s="22"/>
      <c r="AMN7" s="22"/>
      <c r="AMO7" s="22"/>
      <c r="AMP7" s="22"/>
      <c r="AMQ7" s="22"/>
      <c r="AMR7" s="22"/>
      <c r="AMS7" s="22"/>
      <c r="AMT7" s="22"/>
      <c r="AMU7" s="22"/>
      <c r="AMV7" s="22"/>
      <c r="AMW7" s="22"/>
      <c r="AMX7" s="22"/>
      <c r="AMY7" s="22"/>
      <c r="AMZ7" s="22"/>
      <c r="ANA7" s="22"/>
      <c r="ANB7" s="22"/>
      <c r="ANC7" s="22"/>
      <c r="AND7" s="22"/>
      <c r="ANE7" s="22"/>
      <c r="ANF7" s="22"/>
      <c r="ANG7" s="22"/>
      <c r="ANH7" s="22"/>
      <c r="ANI7" s="22"/>
      <c r="ANJ7" s="22"/>
      <c r="ANK7" s="22"/>
      <c r="ANL7" s="22"/>
      <c r="ANM7" s="22"/>
      <c r="ANN7" s="22"/>
      <c r="ANO7" s="22"/>
      <c r="ANP7" s="22"/>
      <c r="ANQ7" s="22"/>
      <c r="ANR7" s="22"/>
      <c r="ANS7" s="22"/>
      <c r="ANT7" s="22"/>
      <c r="ANU7" s="22"/>
      <c r="ANV7" s="22"/>
      <c r="ANW7" s="22"/>
      <c r="ANX7" s="22"/>
      <c r="ANY7" s="22"/>
      <c r="ANZ7" s="22"/>
      <c r="AOA7" s="22"/>
      <c r="AOB7" s="22"/>
      <c r="AOC7" s="22"/>
      <c r="AOD7" s="22"/>
      <c r="AOE7" s="22"/>
      <c r="AOF7" s="22"/>
      <c r="AOG7" s="22"/>
      <c r="AOH7" s="22"/>
      <c r="AOI7" s="22"/>
      <c r="AOJ7" s="22"/>
      <c r="AOK7" s="22"/>
      <c r="AOL7" s="22"/>
      <c r="AOM7" s="22"/>
      <c r="AON7" s="22"/>
      <c r="AOO7" s="22"/>
      <c r="AOP7" s="22"/>
      <c r="AOQ7" s="22"/>
      <c r="AOR7" s="22"/>
      <c r="AOS7" s="22"/>
      <c r="AOT7" s="22"/>
      <c r="AOU7" s="22"/>
      <c r="AOV7" s="22"/>
      <c r="AOW7" s="22"/>
      <c r="AOX7" s="22"/>
      <c r="AOY7" s="22"/>
      <c r="AOZ7" s="22"/>
      <c r="APA7" s="22"/>
      <c r="APB7" s="22"/>
      <c r="APC7" s="22"/>
      <c r="APD7" s="22"/>
      <c r="APE7" s="22"/>
      <c r="APF7" s="22"/>
      <c r="APG7" s="22"/>
      <c r="APH7" s="22"/>
      <c r="API7" s="22"/>
      <c r="APJ7" s="22"/>
      <c r="APK7" s="22"/>
      <c r="APL7" s="22"/>
      <c r="APM7" s="22"/>
      <c r="APN7" s="22"/>
      <c r="APO7" s="22"/>
      <c r="APP7" s="22"/>
      <c r="APQ7" s="22"/>
      <c r="APR7" s="22"/>
      <c r="APS7" s="22"/>
      <c r="APT7" s="22"/>
      <c r="APU7" s="22"/>
      <c r="APV7" s="22"/>
      <c r="APW7" s="22"/>
      <c r="APX7" s="22"/>
      <c r="APY7" s="22"/>
      <c r="APZ7" s="22"/>
      <c r="AQA7" s="22"/>
      <c r="AQB7" s="22"/>
      <c r="AQC7" s="22"/>
      <c r="AQD7" s="22"/>
      <c r="AQE7" s="22"/>
      <c r="AQF7" s="22"/>
      <c r="AQG7" s="22"/>
      <c r="AQH7" s="22"/>
      <c r="AQI7" s="22"/>
      <c r="AQJ7" s="22"/>
      <c r="AQK7" s="22"/>
      <c r="AQL7" s="22"/>
      <c r="AQM7" s="22"/>
      <c r="AQN7" s="22"/>
      <c r="AQO7" s="22"/>
      <c r="AQP7" s="22"/>
      <c r="AQQ7" s="22"/>
      <c r="AQR7" s="22"/>
      <c r="AQS7" s="22"/>
      <c r="AQT7" s="22"/>
      <c r="AQU7" s="22"/>
      <c r="AQV7" s="22"/>
      <c r="AQW7" s="22"/>
      <c r="AQX7" s="22"/>
      <c r="AQY7" s="22"/>
      <c r="AQZ7" s="22"/>
      <c r="ARA7" s="22"/>
      <c r="ARB7" s="22"/>
      <c r="ARC7" s="22"/>
      <c r="ARD7" s="22"/>
      <c r="ARE7" s="22"/>
      <c r="ARF7" s="22"/>
      <c r="ARG7" s="22"/>
      <c r="ARH7" s="22"/>
      <c r="ARI7" s="22"/>
      <c r="ARJ7" s="22"/>
      <c r="ARK7" s="22"/>
      <c r="ARL7" s="22"/>
      <c r="ARM7" s="22"/>
      <c r="ARN7" s="22"/>
      <c r="ARO7" s="22"/>
      <c r="ARP7" s="22"/>
      <c r="ARQ7" s="22"/>
      <c r="ARR7" s="22"/>
      <c r="ARS7" s="22"/>
      <c r="ART7" s="22"/>
      <c r="ARU7" s="22"/>
      <c r="ARV7" s="22"/>
      <c r="ARW7" s="22"/>
      <c r="ARX7" s="22"/>
      <c r="ARY7" s="22"/>
      <c r="ARZ7" s="22"/>
      <c r="ASA7" s="22"/>
      <c r="ASB7" s="22"/>
      <c r="ASC7" s="22"/>
      <c r="ASD7" s="22"/>
      <c r="ASE7" s="22"/>
      <c r="ASF7" s="22"/>
      <c r="ASG7" s="22"/>
      <c r="ASH7" s="22"/>
      <c r="ASI7" s="22"/>
      <c r="ASJ7" s="22"/>
      <c r="ASK7" s="22"/>
      <c r="ASL7" s="22"/>
      <c r="ASM7" s="22"/>
      <c r="ASN7" s="22"/>
      <c r="ASO7" s="22"/>
      <c r="ASP7" s="22"/>
      <c r="ASQ7" s="22"/>
      <c r="ASR7" s="22"/>
      <c r="ASS7" s="22"/>
      <c r="AST7" s="22"/>
      <c r="ASU7" s="22"/>
      <c r="ASV7" s="22"/>
      <c r="ASW7" s="22"/>
      <c r="ASX7" s="22"/>
      <c r="ASY7" s="22"/>
      <c r="ASZ7" s="22"/>
      <c r="ATA7" s="22"/>
      <c r="ATB7" s="22"/>
      <c r="ATC7" s="22"/>
      <c r="ATD7" s="22"/>
      <c r="ATE7" s="22"/>
      <c r="ATF7" s="22"/>
      <c r="ATG7" s="22"/>
      <c r="ATH7" s="22"/>
      <c r="ATI7" s="22"/>
      <c r="ATJ7" s="22"/>
      <c r="ATK7" s="22"/>
      <c r="ATL7" s="22"/>
      <c r="ATM7" s="22"/>
      <c r="ATN7" s="22"/>
      <c r="ATO7" s="22"/>
      <c r="ATP7" s="22"/>
      <c r="ATQ7" s="22"/>
      <c r="ATR7" s="22"/>
      <c r="ATS7" s="22"/>
      <c r="ATT7" s="22"/>
      <c r="ATU7" s="22"/>
      <c r="ATV7" s="22"/>
      <c r="ATW7" s="22"/>
      <c r="ATX7" s="22"/>
      <c r="ATY7" s="22"/>
      <c r="ATZ7" s="22"/>
      <c r="AUA7" s="22"/>
      <c r="AUB7" s="22"/>
      <c r="AUC7" s="22"/>
      <c r="AUD7" s="22"/>
      <c r="AUE7" s="22"/>
      <c r="AUF7" s="22"/>
      <c r="AUG7" s="22"/>
      <c r="AUH7" s="22"/>
      <c r="AUI7" s="22"/>
      <c r="AUJ7" s="22"/>
      <c r="AUK7" s="22"/>
      <c r="AUL7" s="22"/>
      <c r="AUM7" s="22"/>
      <c r="AUN7" s="22"/>
      <c r="AUO7" s="22"/>
      <c r="AUP7" s="22"/>
      <c r="AUQ7" s="22"/>
      <c r="AUR7" s="22"/>
      <c r="AUS7" s="22"/>
      <c r="AUT7" s="22"/>
      <c r="AUU7" s="22"/>
      <c r="AUV7" s="22"/>
      <c r="AUW7" s="22"/>
      <c r="AUX7" s="22"/>
      <c r="AUY7" s="22"/>
      <c r="AUZ7" s="22"/>
      <c r="AVA7" s="22"/>
      <c r="AVB7" s="22"/>
      <c r="AVC7" s="22"/>
      <c r="AVD7" s="22"/>
      <c r="AVE7" s="22"/>
      <c r="AVF7" s="22"/>
      <c r="AVG7" s="22"/>
      <c r="AVH7" s="22"/>
      <c r="AVI7" s="22"/>
      <c r="AVJ7" s="22"/>
      <c r="AVK7" s="22"/>
      <c r="AVL7" s="22"/>
      <c r="AVM7" s="22"/>
      <c r="AVN7" s="22"/>
      <c r="AVO7" s="22"/>
      <c r="AVP7" s="22"/>
      <c r="AVQ7" s="22"/>
      <c r="AVR7" s="22"/>
      <c r="AVS7" s="22"/>
      <c r="AVT7" s="22"/>
      <c r="AVU7" s="22"/>
      <c r="AVV7" s="22"/>
      <c r="AVW7" s="22"/>
      <c r="AVX7" s="22"/>
      <c r="AVY7" s="22"/>
      <c r="AVZ7" s="22"/>
      <c r="AWA7" s="22"/>
      <c r="AWB7" s="22"/>
      <c r="AWC7" s="22"/>
      <c r="AWD7" s="22"/>
      <c r="AWE7" s="22"/>
      <c r="AWF7" s="22"/>
      <c r="AWG7" s="22"/>
      <c r="AWH7" s="22"/>
      <c r="AWI7" s="22"/>
      <c r="AWJ7" s="22"/>
      <c r="AWK7" s="22"/>
      <c r="AWL7" s="22"/>
      <c r="AWM7" s="22"/>
      <c r="AWN7" s="22"/>
      <c r="AWO7" s="22"/>
      <c r="AWP7" s="22"/>
      <c r="AWQ7" s="22"/>
      <c r="AWR7" s="22"/>
      <c r="AWS7" s="22"/>
      <c r="AWT7" s="22"/>
      <c r="AWU7" s="22"/>
      <c r="AWV7" s="22"/>
      <c r="AWW7" s="22"/>
      <c r="AWX7" s="22"/>
      <c r="AWY7" s="22"/>
      <c r="AWZ7" s="22"/>
      <c r="AXA7" s="22"/>
      <c r="AXB7" s="22"/>
      <c r="AXC7" s="22"/>
      <c r="AXD7" s="22"/>
      <c r="AXE7" s="22"/>
      <c r="AXF7" s="22"/>
      <c r="AXG7" s="22"/>
      <c r="AXH7" s="22"/>
      <c r="AXI7" s="22"/>
      <c r="AXJ7" s="22"/>
      <c r="AXK7" s="22"/>
      <c r="AXL7" s="22"/>
      <c r="AXM7" s="22"/>
      <c r="AXN7" s="22"/>
      <c r="AXO7" s="22"/>
      <c r="AXP7" s="22"/>
      <c r="AXQ7" s="22"/>
      <c r="AXR7" s="22"/>
      <c r="AXS7" s="22"/>
      <c r="AXT7" s="22"/>
      <c r="AXU7" s="22"/>
      <c r="AXV7" s="22"/>
      <c r="AXW7" s="22"/>
      <c r="AXX7" s="22"/>
      <c r="AXY7" s="22"/>
      <c r="AXZ7" s="22"/>
      <c r="AYA7" s="22"/>
      <c r="AYB7" s="22"/>
      <c r="AYC7" s="22"/>
      <c r="AYD7" s="22"/>
      <c r="AYE7" s="22"/>
      <c r="AYF7" s="22"/>
      <c r="AYG7" s="22"/>
      <c r="AYH7" s="22"/>
      <c r="AYI7" s="22"/>
      <c r="AYJ7" s="22"/>
      <c r="AYK7" s="22"/>
      <c r="AYL7" s="22"/>
      <c r="AYM7" s="22"/>
      <c r="AYN7" s="22"/>
      <c r="AYO7" s="22"/>
      <c r="AYP7" s="22"/>
      <c r="AYQ7" s="22"/>
      <c r="AYR7" s="22"/>
      <c r="AYS7" s="22"/>
      <c r="AYT7" s="22"/>
      <c r="AYU7" s="22"/>
      <c r="AYV7" s="22"/>
      <c r="AYW7" s="22"/>
      <c r="AYX7" s="22"/>
      <c r="AYY7" s="22"/>
      <c r="AYZ7" s="22"/>
      <c r="AZA7" s="22"/>
      <c r="AZB7" s="22"/>
      <c r="AZC7" s="22"/>
      <c r="AZD7" s="22"/>
      <c r="AZE7" s="22"/>
      <c r="AZF7" s="22"/>
      <c r="AZG7" s="22"/>
      <c r="AZH7" s="22"/>
      <c r="AZI7" s="22"/>
      <c r="AZJ7" s="22"/>
      <c r="AZK7" s="22"/>
      <c r="AZL7" s="22"/>
      <c r="AZM7" s="22"/>
      <c r="AZN7" s="22"/>
      <c r="AZO7" s="22"/>
      <c r="AZP7" s="22"/>
      <c r="AZQ7" s="22"/>
      <c r="AZR7" s="22"/>
      <c r="AZS7" s="22"/>
      <c r="AZT7" s="22"/>
      <c r="AZU7" s="22"/>
      <c r="AZV7" s="22"/>
      <c r="AZW7" s="22"/>
      <c r="AZX7" s="22"/>
      <c r="AZY7" s="22"/>
      <c r="AZZ7" s="22"/>
      <c r="BAA7" s="22"/>
      <c r="BAB7" s="22"/>
      <c r="BAC7" s="22"/>
      <c r="BAD7" s="22"/>
      <c r="BAE7" s="22"/>
      <c r="BAF7" s="22"/>
      <c r="BAG7" s="22"/>
      <c r="BAH7" s="22"/>
      <c r="BAI7" s="22"/>
      <c r="BAJ7" s="22"/>
      <c r="BAK7" s="22"/>
      <c r="BAL7" s="22"/>
      <c r="BAM7" s="22"/>
      <c r="BAN7" s="22"/>
      <c r="BAO7" s="22"/>
      <c r="BAP7" s="22"/>
      <c r="BAQ7" s="22"/>
      <c r="BAR7" s="22"/>
      <c r="BAS7" s="22"/>
      <c r="BAT7" s="22"/>
      <c r="BAU7" s="22"/>
      <c r="BAV7" s="22"/>
      <c r="BAW7" s="22"/>
      <c r="BAX7" s="22"/>
      <c r="BAY7" s="22"/>
      <c r="BAZ7" s="22"/>
      <c r="BBA7" s="22"/>
      <c r="BBB7" s="22"/>
      <c r="BBC7" s="22"/>
      <c r="BBD7" s="22"/>
      <c r="BBE7" s="22"/>
      <c r="BBF7" s="22"/>
      <c r="BBG7" s="22"/>
      <c r="BBH7" s="22"/>
      <c r="BBI7" s="22"/>
      <c r="BBJ7" s="22"/>
      <c r="BBK7" s="22"/>
      <c r="BBL7" s="22"/>
      <c r="BBM7" s="22"/>
      <c r="BBN7" s="22"/>
      <c r="BBO7" s="22"/>
      <c r="BBP7" s="22"/>
      <c r="BBQ7" s="22"/>
      <c r="BBR7" s="22"/>
      <c r="BBS7" s="22"/>
      <c r="BBT7" s="22"/>
      <c r="BBU7" s="22"/>
      <c r="BBV7" s="22"/>
      <c r="BBW7" s="22"/>
      <c r="BBX7" s="22"/>
      <c r="BBY7" s="22"/>
      <c r="BBZ7" s="22"/>
      <c r="BCA7" s="22"/>
      <c r="BCB7" s="22"/>
      <c r="BCC7" s="22"/>
      <c r="BCD7" s="22"/>
      <c r="BCE7" s="22"/>
      <c r="BCF7" s="22"/>
      <c r="BCG7" s="22"/>
      <c r="BCH7" s="22"/>
      <c r="BCI7" s="22"/>
      <c r="BCJ7" s="22"/>
      <c r="BCK7" s="22"/>
      <c r="BCL7" s="22"/>
      <c r="BCM7" s="22"/>
      <c r="BCN7" s="22"/>
      <c r="BCO7" s="22"/>
      <c r="BCP7" s="22"/>
      <c r="BCQ7" s="22"/>
      <c r="BCR7" s="22"/>
      <c r="BCS7" s="22"/>
      <c r="BCT7" s="22"/>
      <c r="BCU7" s="22"/>
      <c r="BCV7" s="22"/>
      <c r="BCW7" s="22"/>
      <c r="BCX7" s="22"/>
      <c r="BCY7" s="22"/>
      <c r="BCZ7" s="22"/>
      <c r="BDA7" s="22"/>
      <c r="BDB7" s="22"/>
      <c r="BDC7" s="22"/>
      <c r="BDD7" s="22"/>
      <c r="BDE7" s="22"/>
      <c r="BDF7" s="22"/>
      <c r="BDG7" s="22"/>
      <c r="BDH7" s="22"/>
      <c r="BDI7" s="22"/>
      <c r="BDJ7" s="22"/>
      <c r="BDK7" s="22"/>
      <c r="BDL7" s="22"/>
      <c r="BDM7" s="22"/>
      <c r="BDN7" s="22"/>
      <c r="BDO7" s="22"/>
      <c r="BDP7" s="22"/>
      <c r="BDQ7" s="22"/>
      <c r="BDR7" s="22"/>
      <c r="BDS7" s="22"/>
      <c r="BDT7" s="22"/>
      <c r="BDU7" s="22"/>
      <c r="BDV7" s="22"/>
      <c r="BDW7" s="22"/>
      <c r="BDX7" s="22"/>
      <c r="BDY7" s="22"/>
      <c r="BDZ7" s="22"/>
      <c r="BEA7" s="22"/>
      <c r="BEB7" s="22"/>
      <c r="BEC7" s="22"/>
      <c r="BED7" s="22"/>
      <c r="BEE7" s="22"/>
      <c r="BEF7" s="22"/>
      <c r="BEG7" s="22"/>
      <c r="BEH7" s="22"/>
      <c r="BEI7" s="22"/>
      <c r="BEJ7" s="22"/>
      <c r="BEK7" s="22"/>
      <c r="BEL7" s="22"/>
      <c r="BEM7" s="22"/>
      <c r="BEN7" s="22"/>
      <c r="BEO7" s="22"/>
      <c r="BEP7" s="22"/>
      <c r="BEQ7" s="22"/>
      <c r="BER7" s="22"/>
      <c r="BES7" s="22"/>
      <c r="BET7" s="22"/>
      <c r="BEU7" s="22"/>
      <c r="BEV7" s="22"/>
      <c r="BEW7" s="22"/>
      <c r="BEX7" s="22"/>
      <c r="BEY7" s="22"/>
      <c r="BEZ7" s="22"/>
      <c r="BFA7" s="22"/>
      <c r="BFB7" s="22"/>
      <c r="BFC7" s="22"/>
      <c r="BFD7" s="22"/>
      <c r="BFE7" s="22"/>
      <c r="BFF7" s="22"/>
      <c r="BFG7" s="22"/>
      <c r="BFH7" s="22"/>
      <c r="BFI7" s="22"/>
      <c r="BFJ7" s="22"/>
      <c r="BFK7" s="22"/>
      <c r="BFL7" s="22"/>
      <c r="BFM7" s="22"/>
      <c r="BFN7" s="22"/>
      <c r="BFO7" s="22"/>
      <c r="BFP7" s="22"/>
      <c r="BFQ7" s="22"/>
      <c r="BFR7" s="22"/>
      <c r="BFS7" s="22"/>
      <c r="BFT7" s="22"/>
      <c r="BFU7" s="22"/>
      <c r="BFV7" s="22"/>
      <c r="BFW7" s="22"/>
      <c r="BFX7" s="22"/>
      <c r="BFY7" s="22"/>
      <c r="BFZ7" s="22"/>
      <c r="BGA7" s="22"/>
      <c r="BGB7" s="22"/>
      <c r="BGC7" s="22"/>
      <c r="BGD7" s="22"/>
      <c r="BGE7" s="22"/>
      <c r="BGF7" s="22"/>
      <c r="BGG7" s="22"/>
      <c r="BGH7" s="22"/>
      <c r="BGI7" s="22"/>
      <c r="BGJ7" s="22"/>
      <c r="BGK7" s="22"/>
      <c r="BGL7" s="22"/>
      <c r="BGM7" s="22"/>
      <c r="BGN7" s="22"/>
      <c r="BGO7" s="22"/>
      <c r="BGP7" s="22"/>
      <c r="BGQ7" s="22"/>
      <c r="BGR7" s="22"/>
      <c r="BGS7" s="22"/>
      <c r="BGT7" s="22"/>
      <c r="BGU7" s="22"/>
      <c r="BGV7" s="22"/>
      <c r="BGW7" s="22"/>
      <c r="BGX7" s="22"/>
      <c r="BGY7" s="22"/>
      <c r="BGZ7" s="22"/>
      <c r="BHA7" s="22"/>
      <c r="BHB7" s="22"/>
      <c r="BHC7" s="22"/>
      <c r="BHD7" s="22"/>
      <c r="BHE7" s="22"/>
      <c r="BHF7" s="22"/>
      <c r="BHG7" s="22"/>
      <c r="BHH7" s="22"/>
      <c r="BHI7" s="22"/>
      <c r="BHJ7" s="22"/>
      <c r="BHK7" s="22"/>
      <c r="BHL7" s="22"/>
      <c r="BHM7" s="22"/>
      <c r="BHN7" s="22"/>
      <c r="BHO7" s="22"/>
      <c r="BHP7" s="22"/>
      <c r="BHQ7" s="22"/>
      <c r="BHR7" s="22"/>
      <c r="BHS7" s="22"/>
      <c r="BHT7" s="22"/>
      <c r="BHU7" s="22"/>
      <c r="BHV7" s="22"/>
      <c r="BHW7" s="22"/>
      <c r="BHX7" s="22"/>
      <c r="BHY7" s="22"/>
      <c r="BHZ7" s="22"/>
      <c r="BIA7" s="22"/>
      <c r="BIB7" s="22"/>
      <c r="BIC7" s="22"/>
      <c r="BID7" s="22"/>
      <c r="BIE7" s="22"/>
      <c r="BIF7" s="22"/>
      <c r="BIG7" s="22"/>
      <c r="BIH7" s="22"/>
      <c r="BII7" s="22"/>
      <c r="BIJ7" s="22"/>
      <c r="BIK7" s="22"/>
      <c r="BIL7" s="22"/>
      <c r="BIM7" s="22"/>
      <c r="BIN7" s="22"/>
      <c r="BIO7" s="22"/>
      <c r="BIP7" s="22"/>
      <c r="BIQ7" s="22"/>
      <c r="BIR7" s="22"/>
      <c r="BIS7" s="22"/>
      <c r="BIT7" s="22"/>
      <c r="BIU7" s="22"/>
      <c r="BIV7" s="22"/>
      <c r="BIW7" s="22"/>
      <c r="BIX7" s="22"/>
      <c r="BIY7" s="22"/>
      <c r="BIZ7" s="22"/>
      <c r="BJA7" s="22"/>
      <c r="BJB7" s="22"/>
      <c r="BJC7" s="22"/>
      <c r="BJD7" s="22"/>
      <c r="BJE7" s="22"/>
      <c r="BJF7" s="22"/>
      <c r="BJG7" s="22"/>
      <c r="BJH7" s="22"/>
      <c r="BJI7" s="22"/>
      <c r="BJJ7" s="22"/>
      <c r="BJK7" s="22"/>
      <c r="BJL7" s="22"/>
      <c r="BJM7" s="22"/>
      <c r="BJN7" s="22"/>
      <c r="BJO7" s="22"/>
      <c r="BJP7" s="22"/>
      <c r="BJQ7" s="22"/>
      <c r="BJR7" s="22"/>
      <c r="BJS7" s="22"/>
      <c r="BJT7" s="22"/>
      <c r="BJU7" s="22"/>
      <c r="BJV7" s="22"/>
      <c r="BJW7" s="22"/>
      <c r="BJX7" s="22"/>
      <c r="BJY7" s="22"/>
      <c r="BJZ7" s="22"/>
      <c r="BKA7" s="22"/>
      <c r="BKB7" s="22"/>
      <c r="BKC7" s="22"/>
      <c r="BKD7" s="22"/>
      <c r="BKE7" s="22"/>
      <c r="BKF7" s="22"/>
      <c r="BKG7" s="22"/>
      <c r="BKH7" s="22"/>
      <c r="BKI7" s="22"/>
      <c r="BKJ7" s="22"/>
      <c r="BKK7" s="22"/>
      <c r="BKL7" s="22"/>
      <c r="BKM7" s="22"/>
      <c r="BKN7" s="22"/>
      <c r="BKO7" s="22"/>
      <c r="BKP7" s="22"/>
      <c r="BKQ7" s="22"/>
      <c r="BKR7" s="22"/>
      <c r="BKS7" s="22"/>
      <c r="BKT7" s="22"/>
      <c r="BKU7" s="22"/>
      <c r="BKV7" s="22"/>
      <c r="BKW7" s="22"/>
      <c r="BKX7" s="22"/>
      <c r="BKY7" s="22"/>
      <c r="BKZ7" s="22"/>
      <c r="BLA7" s="22"/>
      <c r="BLB7" s="22"/>
      <c r="BLC7" s="22"/>
      <c r="BLD7" s="22"/>
      <c r="BLE7" s="22"/>
      <c r="BLF7" s="22"/>
      <c r="BLG7" s="22"/>
      <c r="BLH7" s="22"/>
      <c r="BLI7" s="22"/>
      <c r="BLJ7" s="22"/>
      <c r="BLK7" s="22"/>
      <c r="BLL7" s="22"/>
      <c r="BLM7" s="22"/>
      <c r="BLN7" s="22"/>
      <c r="BLO7" s="22"/>
      <c r="BLP7" s="22"/>
      <c r="BLQ7" s="22"/>
      <c r="BLR7" s="22"/>
      <c r="BLS7" s="22"/>
      <c r="BLT7" s="22"/>
      <c r="BLU7" s="22"/>
      <c r="BLV7" s="22"/>
      <c r="BLW7" s="22"/>
      <c r="BLX7" s="22"/>
      <c r="BLY7" s="22"/>
      <c r="BLZ7" s="22"/>
      <c r="BMA7" s="22"/>
      <c r="BMB7" s="22"/>
      <c r="BMC7" s="22"/>
      <c r="BMD7" s="22"/>
      <c r="BME7" s="22"/>
      <c r="BMF7" s="22"/>
      <c r="BMG7" s="22"/>
      <c r="BMH7" s="22"/>
      <c r="BMI7" s="22"/>
      <c r="BMJ7" s="22"/>
      <c r="BMK7" s="22"/>
      <c r="BML7" s="22"/>
      <c r="BMM7" s="22"/>
      <c r="BMN7" s="22"/>
      <c r="BMO7" s="22"/>
      <c r="BMP7" s="22"/>
      <c r="BMQ7" s="22"/>
      <c r="BMR7" s="22"/>
      <c r="BMS7" s="22"/>
      <c r="BMT7" s="22"/>
      <c r="BMU7" s="22"/>
      <c r="BMV7" s="22"/>
      <c r="BMW7" s="22"/>
      <c r="BMX7" s="22"/>
      <c r="BMY7" s="22"/>
      <c r="BMZ7" s="22"/>
      <c r="BNA7" s="22"/>
      <c r="BNB7" s="22"/>
      <c r="BNC7" s="22"/>
      <c r="BND7" s="22"/>
      <c r="BNE7" s="22"/>
      <c r="BNF7" s="22"/>
      <c r="BNG7" s="22"/>
      <c r="BNH7" s="22"/>
      <c r="BNI7" s="22"/>
      <c r="BNJ7" s="22"/>
      <c r="BNK7" s="22"/>
      <c r="BNL7" s="22"/>
      <c r="BNM7" s="22"/>
      <c r="BNN7" s="22"/>
      <c r="BNO7" s="22"/>
      <c r="BNP7" s="22"/>
      <c r="BNQ7" s="22"/>
      <c r="BNR7" s="22"/>
      <c r="BNS7" s="22"/>
      <c r="BNT7" s="22"/>
      <c r="BNU7" s="22"/>
      <c r="BNV7" s="22"/>
      <c r="BNW7" s="22"/>
      <c r="BNX7" s="22"/>
      <c r="BNY7" s="22"/>
      <c r="BNZ7" s="22"/>
      <c r="BOA7" s="22"/>
      <c r="BOB7" s="22"/>
      <c r="BOC7" s="22"/>
      <c r="BOD7" s="22"/>
      <c r="BOE7" s="22"/>
      <c r="BOF7" s="22"/>
      <c r="BOG7" s="22"/>
      <c r="BOH7" s="22"/>
      <c r="BOI7" s="22"/>
      <c r="BOJ7" s="22"/>
      <c r="BOK7" s="22"/>
      <c r="BOL7" s="22"/>
      <c r="BOM7" s="22"/>
      <c r="BON7" s="22"/>
      <c r="BOO7" s="22"/>
      <c r="BOP7" s="22"/>
      <c r="BOQ7" s="22"/>
      <c r="BOR7" s="22"/>
      <c r="BOS7" s="22"/>
      <c r="BOT7" s="22"/>
      <c r="BOU7" s="22"/>
      <c r="BOV7" s="22"/>
      <c r="BOW7" s="22"/>
      <c r="BOX7" s="22"/>
      <c r="BOY7" s="22"/>
      <c r="BOZ7" s="22"/>
      <c r="BPA7" s="22"/>
      <c r="BPB7" s="22"/>
      <c r="BPC7" s="22"/>
      <c r="BPD7" s="22"/>
      <c r="BPE7" s="22"/>
      <c r="BPF7" s="22"/>
      <c r="BPG7" s="22"/>
      <c r="BPH7" s="22"/>
      <c r="BPI7" s="22"/>
      <c r="BPJ7" s="22"/>
      <c r="BPK7" s="22"/>
      <c r="BPL7" s="22"/>
      <c r="BPM7" s="22"/>
      <c r="BPN7" s="22"/>
      <c r="BPO7" s="22"/>
      <c r="BPP7" s="22"/>
      <c r="BPQ7" s="22"/>
      <c r="BPR7" s="22"/>
      <c r="BPS7" s="22"/>
      <c r="BPT7" s="22"/>
      <c r="BPU7" s="22"/>
      <c r="BPV7" s="22"/>
      <c r="BPW7" s="22"/>
      <c r="BPX7" s="22"/>
      <c r="BPY7" s="22"/>
      <c r="BPZ7" s="22"/>
      <c r="BQA7" s="22"/>
      <c r="BQB7" s="22"/>
      <c r="BQC7" s="22"/>
      <c r="BQD7" s="22"/>
      <c r="BQE7" s="22"/>
      <c r="BQF7" s="22"/>
      <c r="BQG7" s="22"/>
      <c r="BQH7" s="22"/>
      <c r="BQI7" s="22"/>
      <c r="BQJ7" s="22"/>
      <c r="BQK7" s="22"/>
      <c r="BQL7" s="22"/>
      <c r="BQM7" s="22"/>
      <c r="BQN7" s="22"/>
      <c r="BQO7" s="22"/>
      <c r="BQP7" s="22"/>
      <c r="BQQ7" s="22"/>
      <c r="BQR7" s="22"/>
      <c r="BQS7" s="22"/>
      <c r="BQT7" s="22"/>
      <c r="BQU7" s="22"/>
      <c r="BQV7" s="22"/>
      <c r="BQW7" s="22"/>
      <c r="BQX7" s="22"/>
      <c r="BQY7" s="22"/>
      <c r="BQZ7" s="22"/>
      <c r="BRA7" s="22"/>
      <c r="BRB7" s="22"/>
      <c r="BRC7" s="22"/>
      <c r="BRD7" s="22"/>
      <c r="BRE7" s="22"/>
      <c r="BRF7" s="22"/>
      <c r="BRG7" s="22"/>
      <c r="BRH7" s="22"/>
      <c r="BRI7" s="22"/>
      <c r="BRJ7" s="22"/>
      <c r="BRK7" s="22"/>
      <c r="BRL7" s="22"/>
      <c r="BRM7" s="22"/>
      <c r="BRN7" s="22"/>
      <c r="BRO7" s="22"/>
      <c r="BRP7" s="22"/>
      <c r="BRQ7" s="22"/>
      <c r="BRR7" s="22"/>
      <c r="BRS7" s="22"/>
      <c r="BRT7" s="22"/>
      <c r="BRU7" s="22"/>
      <c r="BRV7" s="22"/>
      <c r="BRW7" s="22"/>
      <c r="BRX7" s="22"/>
      <c r="BRY7" s="22"/>
      <c r="BRZ7" s="22"/>
      <c r="BSA7" s="22"/>
      <c r="BSB7" s="22"/>
      <c r="BSC7" s="22"/>
      <c r="BSD7" s="22"/>
      <c r="BSE7" s="22"/>
      <c r="BSF7" s="22"/>
      <c r="BSG7" s="22"/>
      <c r="BSH7" s="22"/>
      <c r="BSI7" s="22"/>
      <c r="BSJ7" s="22"/>
      <c r="BSK7" s="22"/>
      <c r="BSL7" s="22"/>
      <c r="BSM7" s="22"/>
      <c r="BSN7" s="22"/>
      <c r="BSO7" s="22"/>
      <c r="BSP7" s="22"/>
      <c r="BSQ7" s="22"/>
      <c r="BSR7" s="22"/>
      <c r="BSS7" s="22"/>
      <c r="BST7" s="22"/>
      <c r="BSU7" s="22"/>
      <c r="BSV7" s="22"/>
      <c r="BSW7" s="22"/>
      <c r="BSX7" s="22"/>
      <c r="BSY7" s="22"/>
      <c r="BSZ7" s="22"/>
      <c r="BTA7" s="22"/>
      <c r="BTB7" s="22"/>
      <c r="BTC7" s="22"/>
      <c r="BTD7" s="22"/>
      <c r="BTE7" s="22"/>
      <c r="BTF7" s="22"/>
      <c r="BTG7" s="22"/>
      <c r="BTH7" s="22"/>
      <c r="BTI7" s="22"/>
      <c r="BTJ7" s="22"/>
      <c r="BTK7" s="22"/>
      <c r="BTL7" s="22"/>
      <c r="BTM7" s="22"/>
      <c r="BTN7" s="22"/>
      <c r="BTO7" s="22"/>
      <c r="BTP7" s="22"/>
      <c r="BTQ7" s="22"/>
      <c r="BTR7" s="22"/>
      <c r="BTS7" s="22"/>
      <c r="BTT7" s="22"/>
      <c r="BTU7" s="22"/>
      <c r="BTV7" s="22"/>
      <c r="BTW7" s="22"/>
      <c r="BTX7" s="22"/>
      <c r="BTY7" s="22"/>
      <c r="BTZ7" s="22"/>
      <c r="BUA7" s="22"/>
      <c r="BUB7" s="22"/>
      <c r="BUC7" s="22"/>
      <c r="BUD7" s="22"/>
      <c r="BUE7" s="22"/>
      <c r="BUF7" s="22"/>
      <c r="BUG7" s="22"/>
      <c r="BUH7" s="22"/>
      <c r="BUI7" s="22"/>
      <c r="BUJ7" s="22"/>
      <c r="BUK7" s="22"/>
      <c r="BUL7" s="22"/>
      <c r="BUM7" s="22"/>
      <c r="BUN7" s="22"/>
      <c r="BUO7" s="22"/>
      <c r="BUP7" s="22"/>
      <c r="BUQ7" s="22"/>
      <c r="BUR7" s="22"/>
      <c r="BUS7" s="22"/>
      <c r="BUT7" s="22"/>
      <c r="BUU7" s="22"/>
      <c r="BUV7" s="22"/>
      <c r="BUW7" s="22"/>
      <c r="BUX7" s="22"/>
      <c r="BUY7" s="22"/>
      <c r="BUZ7" s="22"/>
      <c r="BVA7" s="22"/>
      <c r="BVB7" s="22"/>
      <c r="BVC7" s="22"/>
      <c r="BVD7" s="22"/>
      <c r="BVE7" s="22"/>
      <c r="BVF7" s="22"/>
      <c r="BVG7" s="22"/>
      <c r="BVH7" s="22"/>
      <c r="BVI7" s="22"/>
      <c r="BVJ7" s="22"/>
      <c r="BVK7" s="22"/>
      <c r="BVL7" s="22"/>
      <c r="BVM7" s="22"/>
      <c r="BVN7" s="22"/>
      <c r="BVO7" s="22"/>
      <c r="BVP7" s="22"/>
      <c r="BVQ7" s="22"/>
      <c r="BVR7" s="22"/>
      <c r="BVS7" s="22"/>
      <c r="BVT7" s="22"/>
      <c r="BVU7" s="22"/>
      <c r="BVV7" s="22"/>
      <c r="BVW7" s="22"/>
      <c r="BVX7" s="22"/>
      <c r="BVY7" s="22"/>
      <c r="BVZ7" s="22"/>
      <c r="BWA7" s="22"/>
      <c r="BWB7" s="22"/>
      <c r="BWC7" s="22"/>
      <c r="BWD7" s="22"/>
      <c r="BWE7" s="22"/>
      <c r="BWF7" s="22"/>
      <c r="BWG7" s="22"/>
      <c r="BWH7" s="22"/>
      <c r="BWI7" s="22"/>
      <c r="BWJ7" s="22"/>
      <c r="BWK7" s="22"/>
      <c r="BWL7" s="22"/>
      <c r="BWM7" s="22"/>
      <c r="BWN7" s="22"/>
      <c r="BWO7" s="22"/>
      <c r="BWP7" s="22"/>
      <c r="BWQ7" s="22"/>
      <c r="BWR7" s="22"/>
      <c r="BWS7" s="22"/>
      <c r="BWT7" s="22"/>
      <c r="BWU7" s="22"/>
      <c r="BWV7" s="22"/>
      <c r="BWW7" s="22"/>
      <c r="BWX7" s="22"/>
      <c r="BWY7" s="22"/>
      <c r="BWZ7" s="22"/>
      <c r="BXA7" s="22"/>
      <c r="BXB7" s="22"/>
      <c r="BXC7" s="22"/>
      <c r="BXD7" s="22"/>
      <c r="BXE7" s="22"/>
      <c r="BXF7" s="22"/>
      <c r="BXG7" s="22"/>
      <c r="BXH7" s="22"/>
      <c r="BXI7" s="22"/>
      <c r="BXJ7" s="22"/>
      <c r="BXK7" s="22"/>
      <c r="BXL7" s="22"/>
      <c r="BXM7" s="22"/>
      <c r="BXN7" s="22"/>
      <c r="BXO7" s="22"/>
      <c r="BXP7" s="22"/>
      <c r="BXQ7" s="22"/>
      <c r="BXR7" s="22"/>
      <c r="BXS7" s="22"/>
      <c r="BXT7" s="22"/>
      <c r="BXU7" s="22"/>
      <c r="BXV7" s="22"/>
      <c r="BXW7" s="22"/>
      <c r="BXX7" s="22"/>
      <c r="BXY7" s="22"/>
      <c r="BXZ7" s="22"/>
      <c r="BYA7" s="22"/>
      <c r="BYB7" s="22"/>
      <c r="BYC7" s="22"/>
      <c r="BYD7" s="22"/>
      <c r="BYE7" s="22"/>
      <c r="BYF7" s="22"/>
      <c r="BYG7" s="22"/>
      <c r="BYH7" s="22"/>
      <c r="BYI7" s="22"/>
      <c r="BYJ7" s="22"/>
      <c r="BYK7" s="22"/>
      <c r="BYL7" s="22"/>
      <c r="BYM7" s="22"/>
      <c r="BYN7" s="22"/>
      <c r="BYO7" s="22"/>
      <c r="BYP7" s="22"/>
      <c r="BYQ7" s="22"/>
      <c r="BYR7" s="22"/>
      <c r="BYS7" s="22"/>
      <c r="BYT7" s="22"/>
      <c r="BYU7" s="22"/>
      <c r="BYV7" s="22"/>
      <c r="BYW7" s="22"/>
      <c r="BYX7" s="22"/>
      <c r="BYY7" s="22"/>
      <c r="BYZ7" s="22"/>
      <c r="BZA7" s="22"/>
      <c r="BZB7" s="22"/>
      <c r="BZC7" s="22"/>
      <c r="BZD7" s="22"/>
      <c r="BZE7" s="22"/>
      <c r="BZF7" s="22"/>
      <c r="BZG7" s="22"/>
      <c r="BZH7" s="22"/>
      <c r="BZI7" s="22"/>
      <c r="BZJ7" s="22"/>
      <c r="BZK7" s="22"/>
      <c r="BZL7" s="22"/>
      <c r="BZM7" s="22"/>
      <c r="BZN7" s="22"/>
      <c r="BZO7" s="22"/>
      <c r="BZP7" s="22"/>
      <c r="BZQ7" s="22"/>
      <c r="BZR7" s="22"/>
      <c r="BZS7" s="22"/>
      <c r="BZT7" s="22"/>
      <c r="BZU7" s="22"/>
      <c r="BZV7" s="22"/>
      <c r="BZW7" s="22"/>
      <c r="BZX7" s="22"/>
      <c r="BZY7" s="22"/>
      <c r="BZZ7" s="22"/>
      <c r="CAA7" s="22"/>
      <c r="CAB7" s="22"/>
      <c r="CAC7" s="22"/>
      <c r="CAD7" s="22"/>
      <c r="CAE7" s="22"/>
      <c r="CAF7" s="22"/>
      <c r="CAG7" s="22"/>
      <c r="CAH7" s="22"/>
      <c r="CAI7" s="22"/>
      <c r="CAJ7" s="22"/>
      <c r="CAK7" s="22"/>
      <c r="CAL7" s="22"/>
      <c r="CAM7" s="22"/>
      <c r="CAN7" s="22"/>
      <c r="CAO7" s="22"/>
      <c r="CAP7" s="22"/>
      <c r="CAQ7" s="22"/>
      <c r="CAR7" s="22"/>
      <c r="CAS7" s="22"/>
      <c r="CAT7" s="22"/>
      <c r="CAU7" s="22"/>
      <c r="CAV7" s="22"/>
      <c r="CAW7" s="22"/>
      <c r="CAX7" s="22"/>
      <c r="CAY7" s="22"/>
      <c r="CAZ7" s="22"/>
      <c r="CBA7" s="22"/>
      <c r="CBB7" s="22"/>
      <c r="CBC7" s="22"/>
      <c r="CBD7" s="22"/>
      <c r="CBE7" s="22"/>
      <c r="CBF7" s="22"/>
      <c r="CBG7" s="22"/>
      <c r="CBH7" s="22"/>
      <c r="CBI7" s="22"/>
      <c r="CBJ7" s="22"/>
      <c r="CBK7" s="22"/>
      <c r="CBL7" s="22"/>
      <c r="CBM7" s="22"/>
      <c r="CBN7" s="22"/>
      <c r="CBO7" s="22"/>
      <c r="CBP7" s="22"/>
      <c r="CBQ7" s="22"/>
      <c r="CBR7" s="22"/>
      <c r="CBS7" s="22"/>
      <c r="CBT7" s="22"/>
      <c r="CBU7" s="22"/>
      <c r="CBV7" s="22"/>
      <c r="CBW7" s="22"/>
      <c r="CBX7" s="22"/>
      <c r="CBY7" s="22"/>
      <c r="CBZ7" s="22"/>
      <c r="CCA7" s="22"/>
      <c r="CCB7" s="22"/>
      <c r="CCC7" s="22"/>
      <c r="CCD7" s="22"/>
      <c r="CCE7" s="22"/>
      <c r="CCF7" s="22"/>
      <c r="CCG7" s="22"/>
      <c r="CCH7" s="22"/>
      <c r="CCI7" s="22"/>
      <c r="CCJ7" s="22"/>
      <c r="CCK7" s="22"/>
      <c r="CCL7" s="22"/>
      <c r="CCM7" s="22"/>
      <c r="CCN7" s="22"/>
      <c r="CCO7" s="22"/>
      <c r="CCP7" s="22"/>
      <c r="CCQ7" s="22"/>
      <c r="CCR7" s="22"/>
      <c r="CCS7" s="22"/>
      <c r="CCT7" s="22"/>
      <c r="CCU7" s="22"/>
      <c r="CCV7" s="22"/>
      <c r="CCW7" s="22"/>
      <c r="CCX7" s="22"/>
      <c r="CCY7" s="22"/>
      <c r="CCZ7" s="22"/>
      <c r="CDA7" s="22"/>
      <c r="CDB7" s="22"/>
      <c r="CDC7" s="22"/>
      <c r="CDD7" s="22"/>
      <c r="CDE7" s="22"/>
      <c r="CDF7" s="22"/>
      <c r="CDG7" s="22"/>
      <c r="CDH7" s="22"/>
      <c r="CDI7" s="22"/>
      <c r="CDJ7" s="22"/>
      <c r="CDK7" s="22"/>
      <c r="CDL7" s="22"/>
      <c r="CDM7" s="22"/>
      <c r="CDN7" s="22"/>
      <c r="CDO7" s="22"/>
      <c r="CDP7" s="22"/>
      <c r="CDQ7" s="22"/>
      <c r="CDR7" s="22"/>
      <c r="CDS7" s="22"/>
      <c r="CDT7" s="22"/>
      <c r="CDU7" s="22"/>
      <c r="CDV7" s="22"/>
      <c r="CDW7" s="22"/>
      <c r="CDX7" s="22"/>
      <c r="CDY7" s="22"/>
      <c r="CDZ7" s="22"/>
      <c r="CEA7" s="22"/>
      <c r="CEB7" s="22"/>
      <c r="CEC7" s="22"/>
      <c r="CED7" s="22"/>
      <c r="CEE7" s="22"/>
      <c r="CEF7" s="22"/>
      <c r="CEG7" s="22"/>
      <c r="CEH7" s="22"/>
      <c r="CEI7" s="22"/>
      <c r="CEJ7" s="22"/>
      <c r="CEK7" s="22"/>
      <c r="CEL7" s="22"/>
      <c r="CEM7" s="22"/>
      <c r="CEN7" s="22"/>
      <c r="CEO7" s="22"/>
      <c r="CEP7" s="22"/>
      <c r="CEQ7" s="22"/>
      <c r="CER7" s="22"/>
      <c r="CES7" s="22"/>
      <c r="CET7" s="22"/>
      <c r="CEU7" s="22"/>
      <c r="CEV7" s="22"/>
      <c r="CEW7" s="22"/>
      <c r="CEX7" s="22"/>
      <c r="CEY7" s="22"/>
      <c r="CEZ7" s="22"/>
      <c r="CFA7" s="22"/>
      <c r="CFB7" s="22"/>
      <c r="CFC7" s="22"/>
      <c r="CFD7" s="22"/>
      <c r="CFE7" s="22"/>
      <c r="CFF7" s="22"/>
      <c r="CFG7" s="22"/>
      <c r="CFH7" s="22"/>
      <c r="CFI7" s="22"/>
      <c r="CFJ7" s="22"/>
      <c r="CFK7" s="22"/>
      <c r="CFL7" s="22"/>
      <c r="CFM7" s="22"/>
      <c r="CFN7" s="22"/>
      <c r="CFO7" s="22"/>
      <c r="CFP7" s="22"/>
      <c r="CFQ7" s="22"/>
      <c r="CFR7" s="22"/>
      <c r="CFS7" s="22"/>
      <c r="CFT7" s="22"/>
      <c r="CFU7" s="22"/>
      <c r="CFV7" s="22"/>
      <c r="CFW7" s="22"/>
      <c r="CFX7" s="22"/>
      <c r="CFY7" s="22"/>
      <c r="CFZ7" s="22"/>
      <c r="CGA7" s="22"/>
      <c r="CGB7" s="22"/>
      <c r="CGC7" s="22"/>
      <c r="CGD7" s="22"/>
      <c r="CGE7" s="22"/>
      <c r="CGF7" s="22"/>
      <c r="CGG7" s="22"/>
      <c r="CGH7" s="22"/>
      <c r="CGI7" s="22"/>
      <c r="CGJ7" s="22"/>
      <c r="CGK7" s="22"/>
      <c r="CGL7" s="22"/>
      <c r="CGM7" s="22"/>
      <c r="CGN7" s="22"/>
      <c r="CGO7" s="22"/>
      <c r="CGP7" s="22"/>
      <c r="CGQ7" s="22"/>
      <c r="CGR7" s="22"/>
      <c r="CGS7" s="22"/>
      <c r="CGT7" s="22"/>
      <c r="CGU7" s="22"/>
      <c r="CGV7" s="22"/>
      <c r="CGW7" s="22"/>
      <c r="CGX7" s="22"/>
      <c r="CGY7" s="22"/>
      <c r="CGZ7" s="22"/>
      <c r="CHA7" s="22"/>
      <c r="CHB7" s="22"/>
      <c r="CHC7" s="22"/>
      <c r="CHD7" s="22"/>
      <c r="CHE7" s="22"/>
      <c r="CHF7" s="22"/>
      <c r="CHG7" s="22"/>
      <c r="CHH7" s="22"/>
      <c r="CHI7" s="22"/>
      <c r="CHJ7" s="22"/>
      <c r="CHK7" s="22"/>
      <c r="CHL7" s="22"/>
      <c r="CHM7" s="22"/>
      <c r="CHN7" s="22"/>
      <c r="CHO7" s="22"/>
      <c r="CHP7" s="22"/>
      <c r="CHQ7" s="22"/>
      <c r="CHR7" s="22"/>
      <c r="CHS7" s="22"/>
      <c r="CHT7" s="22"/>
      <c r="CHU7" s="22"/>
      <c r="CHV7" s="22"/>
      <c r="CHW7" s="22"/>
      <c r="CHX7" s="22"/>
      <c r="CHY7" s="22"/>
      <c r="CHZ7" s="22"/>
      <c r="CIA7" s="22"/>
      <c r="CIB7" s="22"/>
      <c r="CIC7" s="22"/>
      <c r="CID7" s="22"/>
      <c r="CIE7" s="22"/>
      <c r="CIF7" s="22"/>
      <c r="CIG7" s="22"/>
      <c r="CIH7" s="22"/>
      <c r="CII7" s="22"/>
      <c r="CIJ7" s="22"/>
      <c r="CIK7" s="22"/>
      <c r="CIL7" s="22"/>
      <c r="CIM7" s="22"/>
      <c r="CIN7" s="22"/>
      <c r="CIO7" s="22"/>
      <c r="CIP7" s="22"/>
      <c r="CIQ7" s="22"/>
      <c r="CIR7" s="22"/>
      <c r="CIS7" s="22"/>
      <c r="CIT7" s="22"/>
      <c r="CIU7" s="22"/>
      <c r="CIV7" s="22"/>
      <c r="CIW7" s="22"/>
      <c r="CIX7" s="22"/>
      <c r="CIY7" s="22"/>
      <c r="CIZ7" s="22"/>
      <c r="CJA7" s="22"/>
      <c r="CJB7" s="22"/>
      <c r="CJC7" s="22"/>
      <c r="CJD7" s="22"/>
      <c r="CJE7" s="22"/>
      <c r="CJF7" s="22"/>
      <c r="CJG7" s="22"/>
      <c r="CJH7" s="22"/>
      <c r="CJI7" s="22"/>
      <c r="CJJ7" s="22"/>
      <c r="CJK7" s="22"/>
      <c r="CJL7" s="22"/>
      <c r="CJM7" s="22"/>
      <c r="CJN7" s="22"/>
      <c r="CJO7" s="22"/>
      <c r="CJP7" s="22"/>
      <c r="CJQ7" s="22"/>
      <c r="CJR7" s="22"/>
      <c r="CJS7" s="22"/>
      <c r="CJT7" s="22"/>
      <c r="CJU7" s="22"/>
      <c r="CJV7" s="22"/>
      <c r="CJW7" s="22"/>
      <c r="CJX7" s="22"/>
      <c r="CJY7" s="22"/>
      <c r="CJZ7" s="22"/>
      <c r="CKA7" s="22"/>
      <c r="CKB7" s="22"/>
      <c r="CKC7" s="22"/>
      <c r="CKD7" s="22"/>
      <c r="CKE7" s="22"/>
      <c r="CKF7" s="22"/>
      <c r="CKG7" s="22"/>
      <c r="CKH7" s="22"/>
      <c r="CKI7" s="22"/>
      <c r="CKJ7" s="22"/>
      <c r="CKK7" s="22"/>
      <c r="CKL7" s="22"/>
      <c r="CKM7" s="22"/>
      <c r="CKN7" s="22"/>
      <c r="CKO7" s="22"/>
      <c r="CKP7" s="22"/>
      <c r="CKQ7" s="22"/>
      <c r="CKR7" s="22"/>
      <c r="CKS7" s="22"/>
      <c r="CKT7" s="22"/>
      <c r="CKU7" s="22"/>
      <c r="CKV7" s="22"/>
      <c r="CKW7" s="22"/>
      <c r="CKX7" s="22"/>
      <c r="CKY7" s="22"/>
      <c r="CKZ7" s="22"/>
      <c r="CLA7" s="22"/>
      <c r="CLB7" s="22"/>
      <c r="CLC7" s="22"/>
      <c r="CLD7" s="22"/>
      <c r="CLE7" s="22"/>
      <c r="CLF7" s="22"/>
      <c r="CLG7" s="22"/>
      <c r="CLH7" s="22"/>
      <c r="CLI7" s="22"/>
      <c r="CLJ7" s="22"/>
      <c r="CLK7" s="22"/>
      <c r="CLL7" s="22"/>
      <c r="CLM7" s="22"/>
      <c r="CLN7" s="22"/>
      <c r="CLO7" s="22"/>
      <c r="CLP7" s="22"/>
      <c r="CLQ7" s="22"/>
      <c r="CLR7" s="22"/>
      <c r="CLS7" s="22"/>
      <c r="CLT7" s="22"/>
      <c r="CLU7" s="22"/>
      <c r="CLV7" s="22"/>
      <c r="CLW7" s="22"/>
      <c r="CLX7" s="22"/>
      <c r="CLY7" s="22"/>
      <c r="CLZ7" s="22"/>
      <c r="CMA7" s="22"/>
      <c r="CMB7" s="22"/>
      <c r="CMC7" s="22"/>
      <c r="CMD7" s="22"/>
      <c r="CME7" s="22"/>
      <c r="CMF7" s="22"/>
      <c r="CMG7" s="22"/>
      <c r="CMH7" s="22"/>
      <c r="CMI7" s="22"/>
      <c r="CMJ7" s="22"/>
      <c r="CMK7" s="22"/>
      <c r="CML7" s="22"/>
      <c r="CMM7" s="22"/>
      <c r="CMN7" s="22"/>
      <c r="CMO7" s="22"/>
      <c r="CMP7" s="22"/>
      <c r="CMQ7" s="22"/>
      <c r="CMR7" s="22"/>
      <c r="CMS7" s="22"/>
      <c r="CMT7" s="22"/>
      <c r="CMU7" s="22"/>
      <c r="CMV7" s="22"/>
      <c r="CMW7" s="22"/>
      <c r="CMX7" s="22"/>
      <c r="CMY7" s="22"/>
      <c r="CMZ7" s="22"/>
      <c r="CNA7" s="22"/>
      <c r="CNB7" s="22"/>
      <c r="CNC7" s="22"/>
      <c r="CND7" s="22"/>
      <c r="CNE7" s="22"/>
      <c r="CNF7" s="22"/>
      <c r="CNG7" s="22"/>
      <c r="CNH7" s="22"/>
      <c r="CNI7" s="22"/>
      <c r="CNJ7" s="22"/>
      <c r="CNK7" s="22"/>
      <c r="CNL7" s="22"/>
      <c r="CNM7" s="22"/>
      <c r="CNN7" s="22"/>
      <c r="CNO7" s="22"/>
      <c r="CNP7" s="22"/>
      <c r="CNQ7" s="22"/>
      <c r="CNR7" s="22"/>
      <c r="CNS7" s="22"/>
      <c r="CNT7" s="22"/>
      <c r="CNU7" s="22"/>
      <c r="CNV7" s="22"/>
      <c r="CNW7" s="22"/>
      <c r="CNX7" s="22"/>
      <c r="CNY7" s="22"/>
      <c r="CNZ7" s="22"/>
      <c r="COA7" s="22"/>
      <c r="COB7" s="22"/>
      <c r="COC7" s="22"/>
      <c r="COD7" s="22"/>
      <c r="COE7" s="22"/>
      <c r="COF7" s="22"/>
      <c r="COG7" s="22"/>
      <c r="COH7" s="22"/>
      <c r="COI7" s="22"/>
      <c r="COJ7" s="22"/>
      <c r="COK7" s="22"/>
      <c r="COL7" s="22"/>
      <c r="COM7" s="22"/>
      <c r="CON7" s="22"/>
      <c r="COO7" s="22"/>
      <c r="COP7" s="22"/>
      <c r="COQ7" s="22"/>
      <c r="COR7" s="22"/>
      <c r="COS7" s="22"/>
      <c r="COT7" s="22"/>
      <c r="COU7" s="22"/>
      <c r="COV7" s="22"/>
      <c r="COW7" s="22"/>
      <c r="COX7" s="22"/>
      <c r="COY7" s="22"/>
      <c r="COZ7" s="22"/>
      <c r="CPA7" s="22"/>
      <c r="CPB7" s="22"/>
      <c r="CPC7" s="22"/>
      <c r="CPD7" s="22"/>
      <c r="CPE7" s="22"/>
      <c r="CPF7" s="22"/>
      <c r="CPG7" s="22"/>
      <c r="CPH7" s="22"/>
      <c r="CPI7" s="22"/>
      <c r="CPJ7" s="22"/>
      <c r="CPK7" s="22"/>
      <c r="CPL7" s="22"/>
      <c r="CPM7" s="22"/>
      <c r="CPN7" s="22"/>
      <c r="CPO7" s="22"/>
      <c r="CPP7" s="22"/>
      <c r="CPQ7" s="22"/>
      <c r="CPR7" s="22"/>
      <c r="CPS7" s="22"/>
      <c r="CPT7" s="22"/>
      <c r="CPU7" s="22"/>
      <c r="CPV7" s="22"/>
      <c r="CPW7" s="22"/>
      <c r="CPX7" s="22"/>
      <c r="CPY7" s="22"/>
      <c r="CPZ7" s="22"/>
      <c r="CQA7" s="22"/>
      <c r="CQB7" s="22"/>
      <c r="CQC7" s="22"/>
      <c r="CQD7" s="22"/>
      <c r="CQE7" s="22"/>
      <c r="CQF7" s="22"/>
      <c r="CQG7" s="22"/>
      <c r="CQH7" s="22"/>
      <c r="CQI7" s="22"/>
      <c r="CQJ7" s="22"/>
      <c r="CQK7" s="22"/>
      <c r="CQL7" s="22"/>
      <c r="CQM7" s="22"/>
      <c r="CQN7" s="22"/>
      <c r="CQO7" s="22"/>
      <c r="CQP7" s="22"/>
      <c r="CQQ7" s="22"/>
      <c r="CQR7" s="22"/>
      <c r="CQS7" s="22"/>
      <c r="CQT7" s="22"/>
      <c r="CQU7" s="22"/>
      <c r="CQV7" s="22"/>
      <c r="CQW7" s="22"/>
      <c r="CQX7" s="22"/>
      <c r="CQY7" s="22"/>
      <c r="CQZ7" s="22"/>
      <c r="CRA7" s="22"/>
      <c r="CRB7" s="22"/>
      <c r="CRC7" s="22"/>
      <c r="CRD7" s="22"/>
      <c r="CRE7" s="22"/>
      <c r="CRF7" s="22"/>
      <c r="CRG7" s="22"/>
      <c r="CRH7" s="22"/>
      <c r="CRI7" s="22"/>
      <c r="CRJ7" s="22"/>
      <c r="CRK7" s="22"/>
      <c r="CRL7" s="22"/>
      <c r="CRM7" s="22"/>
      <c r="CRN7" s="22"/>
      <c r="CRO7" s="22"/>
      <c r="CRP7" s="22"/>
      <c r="CRQ7" s="22"/>
      <c r="CRR7" s="22"/>
      <c r="CRS7" s="22"/>
      <c r="CRT7" s="22"/>
      <c r="CRU7" s="22"/>
      <c r="CRV7" s="22"/>
      <c r="CRW7" s="22"/>
      <c r="CRX7" s="22"/>
      <c r="CRY7" s="22"/>
      <c r="CRZ7" s="22"/>
      <c r="CSA7" s="22"/>
      <c r="CSB7" s="22"/>
      <c r="CSC7" s="22"/>
      <c r="CSD7" s="22"/>
      <c r="CSE7" s="22"/>
      <c r="CSF7" s="22"/>
      <c r="CSG7" s="22"/>
      <c r="CSH7" s="22"/>
      <c r="CSI7" s="22"/>
      <c r="CSJ7" s="22"/>
      <c r="CSK7" s="22"/>
      <c r="CSL7" s="22"/>
      <c r="CSM7" s="22"/>
      <c r="CSN7" s="22"/>
      <c r="CSO7" s="22"/>
      <c r="CSP7" s="22"/>
      <c r="CSQ7" s="22"/>
      <c r="CSR7" s="22"/>
      <c r="CSS7" s="22"/>
      <c r="CST7" s="22"/>
      <c r="CSU7" s="22"/>
      <c r="CSV7" s="22"/>
      <c r="CSW7" s="22"/>
      <c r="CSX7" s="22"/>
      <c r="CSY7" s="22"/>
      <c r="CSZ7" s="22"/>
      <c r="CTA7" s="22"/>
      <c r="CTB7" s="22"/>
      <c r="CTC7" s="22"/>
      <c r="CTD7" s="22"/>
      <c r="CTE7" s="22"/>
      <c r="CTF7" s="22"/>
      <c r="CTG7" s="22"/>
      <c r="CTH7" s="22"/>
      <c r="CTI7" s="22"/>
      <c r="CTJ7" s="22"/>
      <c r="CTK7" s="22"/>
      <c r="CTL7" s="22"/>
      <c r="CTM7" s="22"/>
      <c r="CTN7" s="22"/>
      <c r="CTO7" s="22"/>
      <c r="CTP7" s="22"/>
      <c r="CTQ7" s="22"/>
      <c r="CTR7" s="22"/>
      <c r="CTS7" s="22"/>
      <c r="CTT7" s="22"/>
      <c r="CTU7" s="22"/>
      <c r="CTV7" s="22"/>
      <c r="CTW7" s="22"/>
      <c r="CTX7" s="22"/>
      <c r="CTY7" s="22"/>
      <c r="CTZ7" s="22"/>
      <c r="CUA7" s="22"/>
      <c r="CUB7" s="22"/>
      <c r="CUC7" s="22"/>
      <c r="CUD7" s="22"/>
      <c r="CUE7" s="22"/>
      <c r="CUF7" s="22"/>
      <c r="CUG7" s="22"/>
      <c r="CUH7" s="22"/>
      <c r="CUI7" s="22"/>
      <c r="CUJ7" s="22"/>
      <c r="CUK7" s="22"/>
      <c r="CUL7" s="22"/>
      <c r="CUM7" s="22"/>
      <c r="CUN7" s="22"/>
      <c r="CUO7" s="22"/>
      <c r="CUP7" s="22"/>
      <c r="CUQ7" s="22"/>
      <c r="CUR7" s="22"/>
      <c r="CUS7" s="22"/>
      <c r="CUT7" s="22"/>
      <c r="CUU7" s="22"/>
      <c r="CUV7" s="22"/>
      <c r="CUW7" s="22"/>
      <c r="CUX7" s="22"/>
      <c r="CUY7" s="22"/>
      <c r="CUZ7" s="22"/>
      <c r="CVA7" s="22"/>
      <c r="CVB7" s="22"/>
      <c r="CVC7" s="22"/>
      <c r="CVD7" s="22"/>
      <c r="CVE7" s="22"/>
      <c r="CVF7" s="22"/>
      <c r="CVG7" s="22"/>
      <c r="CVH7" s="22"/>
      <c r="CVI7" s="22"/>
      <c r="CVJ7" s="22"/>
      <c r="CVK7" s="22"/>
      <c r="CVL7" s="22"/>
      <c r="CVM7" s="22"/>
      <c r="CVN7" s="22"/>
      <c r="CVO7" s="22"/>
      <c r="CVP7" s="22"/>
      <c r="CVQ7" s="22"/>
      <c r="CVR7" s="22"/>
      <c r="CVS7" s="22"/>
      <c r="CVT7" s="22"/>
      <c r="CVU7" s="22"/>
      <c r="CVV7" s="22"/>
      <c r="CVW7" s="22"/>
      <c r="CVX7" s="22"/>
      <c r="CVY7" s="22"/>
      <c r="CVZ7" s="22"/>
      <c r="CWA7" s="22"/>
      <c r="CWB7" s="22"/>
      <c r="CWC7" s="22"/>
      <c r="CWD7" s="22"/>
      <c r="CWE7" s="22"/>
      <c r="CWF7" s="22"/>
      <c r="CWG7" s="22"/>
      <c r="CWH7" s="22"/>
      <c r="CWI7" s="22"/>
      <c r="CWJ7" s="22"/>
      <c r="CWK7" s="22"/>
      <c r="CWL7" s="22"/>
      <c r="CWM7" s="22"/>
      <c r="CWN7" s="22"/>
      <c r="CWO7" s="22"/>
      <c r="CWP7" s="22"/>
      <c r="CWQ7" s="22"/>
      <c r="CWR7" s="22"/>
      <c r="CWS7" s="22"/>
      <c r="CWT7" s="22"/>
      <c r="CWU7" s="22"/>
      <c r="CWV7" s="22"/>
      <c r="CWW7" s="22"/>
      <c r="CWX7" s="22"/>
      <c r="CWY7" s="22"/>
      <c r="CWZ7" s="22"/>
      <c r="CXA7" s="22"/>
      <c r="CXB7" s="22"/>
      <c r="CXC7" s="22"/>
      <c r="CXD7" s="22"/>
      <c r="CXE7" s="22"/>
      <c r="CXF7" s="22"/>
      <c r="CXG7" s="22"/>
      <c r="CXH7" s="22"/>
      <c r="CXI7" s="22"/>
      <c r="CXJ7" s="22"/>
      <c r="CXK7" s="22"/>
      <c r="CXL7" s="22"/>
      <c r="CXM7" s="22"/>
      <c r="CXN7" s="22"/>
      <c r="CXO7" s="22"/>
      <c r="CXP7" s="22"/>
      <c r="CXQ7" s="22"/>
      <c r="CXR7" s="22"/>
      <c r="CXS7" s="22"/>
      <c r="CXT7" s="22"/>
      <c r="CXU7" s="22"/>
      <c r="CXV7" s="22"/>
      <c r="CXW7" s="22"/>
      <c r="CXX7" s="22"/>
      <c r="CXY7" s="22"/>
      <c r="CXZ7" s="22"/>
      <c r="CYA7" s="22"/>
      <c r="CYB7" s="22"/>
      <c r="CYC7" s="22"/>
      <c r="CYD7" s="22"/>
      <c r="CYE7" s="22"/>
      <c r="CYF7" s="22"/>
      <c r="CYG7" s="22"/>
      <c r="CYH7" s="22"/>
      <c r="CYI7" s="22"/>
      <c r="CYJ7" s="22"/>
      <c r="CYK7" s="22"/>
      <c r="CYL7" s="22"/>
      <c r="CYM7" s="22"/>
      <c r="CYN7" s="22"/>
      <c r="CYO7" s="22"/>
      <c r="CYP7" s="22"/>
      <c r="CYQ7" s="22"/>
      <c r="CYR7" s="22"/>
      <c r="CYS7" s="22"/>
      <c r="CYT7" s="22"/>
      <c r="CYU7" s="22"/>
      <c r="CYV7" s="22"/>
      <c r="CYW7" s="22"/>
      <c r="CYX7" s="22"/>
      <c r="CYY7" s="22"/>
      <c r="CYZ7" s="22"/>
      <c r="CZA7" s="22"/>
      <c r="CZB7" s="22"/>
      <c r="CZC7" s="22"/>
      <c r="CZD7" s="22"/>
      <c r="CZE7" s="22"/>
      <c r="CZF7" s="22"/>
      <c r="CZG7" s="22"/>
      <c r="CZH7" s="22"/>
      <c r="CZI7" s="22"/>
      <c r="CZJ7" s="22"/>
      <c r="CZK7" s="22"/>
      <c r="CZL7" s="22"/>
      <c r="CZM7" s="22"/>
      <c r="CZN7" s="22"/>
      <c r="CZO7" s="22"/>
      <c r="CZP7" s="22"/>
      <c r="CZQ7" s="22"/>
      <c r="CZR7" s="22"/>
      <c r="CZS7" s="22"/>
      <c r="CZT7" s="22"/>
      <c r="CZU7" s="22"/>
      <c r="CZV7" s="22"/>
      <c r="CZW7" s="22"/>
      <c r="CZX7" s="22"/>
      <c r="CZY7" s="22"/>
      <c r="CZZ7" s="22"/>
      <c r="DAA7" s="22"/>
      <c r="DAB7" s="22"/>
      <c r="DAC7" s="22"/>
      <c r="DAD7" s="22"/>
    </row>
    <row r="8" spans="1:2734" ht="21" customHeight="1" thickTop="1" thickBot="1" x14ac:dyDescent="0.35">
      <c r="A8" s="16"/>
      <c r="B8" s="51"/>
      <c r="C8" s="51"/>
      <c r="D8" s="16"/>
      <c r="E8" s="17"/>
      <c r="F8" s="36">
        <v>5</v>
      </c>
      <c r="G8" s="37" t="s">
        <v>30</v>
      </c>
      <c r="H8" s="37"/>
      <c r="I8" s="37"/>
      <c r="J8" s="37"/>
      <c r="K8" s="37"/>
      <c r="L8" s="37"/>
      <c r="M8" s="38"/>
      <c r="N8" s="39"/>
      <c r="O8" s="17"/>
      <c r="P8" s="22"/>
      <c r="Q8" s="22"/>
      <c r="R8" s="22"/>
      <c r="S8" s="22"/>
      <c r="T8" s="22"/>
      <c r="U8" s="22"/>
      <c r="V8" s="22"/>
      <c r="W8" s="22"/>
      <c r="X8" s="22"/>
      <c r="Y8" s="22"/>
      <c r="Z8" s="22"/>
      <c r="AA8" s="40"/>
      <c r="AB8" s="41" t="s">
        <v>31</v>
      </c>
      <c r="AC8" s="42">
        <f t="shared" ref="AC8:AI8" si="3">IF($M8=AC$1,AC$2,0)</f>
        <v>0</v>
      </c>
      <c r="AD8" s="42">
        <f t="shared" si="3"/>
        <v>0</v>
      </c>
      <c r="AE8" s="42">
        <f t="shared" si="3"/>
        <v>0</v>
      </c>
      <c r="AF8" s="42">
        <f t="shared" si="3"/>
        <v>0</v>
      </c>
      <c r="AG8" s="42">
        <f t="shared" si="3"/>
        <v>0</v>
      </c>
      <c r="AH8" s="42">
        <f t="shared" si="3"/>
        <v>0</v>
      </c>
      <c r="AI8" s="42">
        <f t="shared" si="3"/>
        <v>0</v>
      </c>
      <c r="AJ8" s="43">
        <f>SUM(AC8:AI8)</f>
        <v>0</v>
      </c>
      <c r="AK8" s="40"/>
      <c r="AL8" s="26"/>
      <c r="AM8" s="26"/>
      <c r="AN8" s="44">
        <f t="shared" si="0"/>
        <v>0</v>
      </c>
      <c r="AO8" s="22"/>
      <c r="AP8" s="22"/>
      <c r="AQ8" s="22" t="s">
        <v>32</v>
      </c>
      <c r="AR8" s="22"/>
      <c r="AS8" s="22"/>
      <c r="AT8" s="22"/>
      <c r="AU8" s="22"/>
      <c r="AV8" s="22"/>
      <c r="AW8" s="22" t="s">
        <v>33</v>
      </c>
      <c r="AX8" s="42">
        <v>4.75</v>
      </c>
      <c r="AY8" s="22"/>
      <c r="AZ8" s="47" t="s">
        <v>34</v>
      </c>
      <c r="BA8" s="48">
        <v>0</v>
      </c>
      <c r="BB8" s="48">
        <v>0</v>
      </c>
      <c r="BC8" s="22"/>
      <c r="BD8" s="22"/>
      <c r="BE8" s="22"/>
      <c r="BF8" s="22"/>
      <c r="BG8" s="22"/>
      <c r="BH8" s="22"/>
      <c r="BI8" s="22"/>
      <c r="BJ8" s="22"/>
      <c r="BK8" s="22"/>
      <c r="BL8" s="22"/>
      <c r="BM8" s="22"/>
      <c r="BN8" s="22"/>
      <c r="BO8" s="22"/>
      <c r="BP8" s="22"/>
      <c r="BQ8" s="22"/>
      <c r="BR8" s="22"/>
      <c r="BS8" s="22"/>
      <c r="BT8" s="22"/>
      <c r="BU8" s="22"/>
      <c r="BV8" s="22"/>
      <c r="BW8" s="22"/>
      <c r="BX8" s="22"/>
      <c r="BY8" s="22"/>
      <c r="BZ8" s="22"/>
      <c r="CA8" s="22"/>
      <c r="CB8" s="22"/>
      <c r="CC8" s="22"/>
      <c r="CD8" s="22"/>
      <c r="CE8" s="22"/>
      <c r="CF8" s="22"/>
      <c r="CG8" s="22"/>
      <c r="CH8" s="22"/>
      <c r="CI8" s="22"/>
      <c r="CJ8" s="22"/>
      <c r="CK8" s="22"/>
      <c r="CL8" s="22"/>
      <c r="CM8" s="22"/>
      <c r="CN8" s="22"/>
      <c r="CO8" s="22"/>
      <c r="CP8" s="22"/>
      <c r="CQ8" s="22"/>
      <c r="CR8" s="22"/>
      <c r="CS8" s="22"/>
      <c r="CT8" s="22"/>
      <c r="CU8" s="22"/>
      <c r="CV8" s="22"/>
      <c r="CW8" s="22"/>
      <c r="CX8" s="22"/>
      <c r="CY8" s="22"/>
      <c r="CZ8" s="22"/>
      <c r="DA8" s="22"/>
      <c r="DB8" s="22"/>
      <c r="DC8" s="22"/>
      <c r="DD8" s="22"/>
      <c r="DE8" s="22"/>
      <c r="DF8" s="22"/>
      <c r="DG8" s="22"/>
      <c r="DH8" s="22"/>
      <c r="DI8" s="22"/>
      <c r="DJ8" s="22"/>
      <c r="DK8" s="22"/>
      <c r="DL8" s="22"/>
      <c r="DM8" s="22"/>
      <c r="DN8" s="22"/>
      <c r="DO8" s="22"/>
      <c r="DP8" s="22"/>
      <c r="DQ8" s="22"/>
      <c r="DR8" s="22"/>
      <c r="DS8" s="22"/>
      <c r="DT8" s="22"/>
      <c r="DU8" s="22"/>
      <c r="DV8" s="22"/>
      <c r="DW8" s="22"/>
      <c r="DX8" s="22"/>
      <c r="DY8" s="22"/>
      <c r="DZ8" s="22"/>
      <c r="EA8" s="22"/>
      <c r="EB8" s="22"/>
      <c r="EC8" s="22"/>
      <c r="ED8" s="22"/>
      <c r="EE8" s="22"/>
      <c r="EF8" s="22"/>
      <c r="EG8" s="22"/>
      <c r="EH8" s="22"/>
      <c r="EI8" s="22"/>
      <c r="EJ8" s="22"/>
      <c r="EK8" s="22"/>
      <c r="EL8" s="22"/>
      <c r="EM8" s="22"/>
      <c r="EN8" s="22"/>
      <c r="EO8" s="22"/>
      <c r="EP8" s="22"/>
      <c r="EQ8" s="22"/>
      <c r="ER8" s="22"/>
      <c r="ES8" s="22"/>
      <c r="ET8" s="22"/>
      <c r="EU8" s="22"/>
      <c r="EV8" s="22"/>
      <c r="EW8" s="22"/>
      <c r="EX8" s="22"/>
      <c r="EY8" s="22"/>
      <c r="EZ8" s="22"/>
      <c r="FA8" s="22"/>
      <c r="FB8" s="22"/>
      <c r="FC8" s="22"/>
      <c r="FD8" s="22"/>
      <c r="FE8" s="22"/>
      <c r="FF8" s="22"/>
      <c r="FG8" s="22"/>
      <c r="FH8" s="22"/>
      <c r="FI8" s="22"/>
      <c r="FJ8" s="22"/>
      <c r="FK8" s="22"/>
      <c r="FL8" s="22"/>
      <c r="FM8" s="22"/>
      <c r="FN8" s="22"/>
      <c r="FO8" s="22"/>
      <c r="FP8" s="22"/>
      <c r="FQ8" s="22"/>
      <c r="FR8" s="22"/>
      <c r="FS8" s="22"/>
      <c r="FT8" s="22"/>
      <c r="FU8" s="22"/>
      <c r="FV8" s="22"/>
      <c r="FW8" s="22"/>
      <c r="FX8" s="22"/>
      <c r="FY8" s="22"/>
      <c r="FZ8" s="22"/>
      <c r="GA8" s="22"/>
      <c r="GB8" s="22"/>
      <c r="GC8" s="22"/>
      <c r="GD8" s="22"/>
      <c r="GE8" s="22"/>
      <c r="GF8" s="22"/>
      <c r="GG8" s="22"/>
      <c r="GH8" s="22"/>
      <c r="GI8" s="22"/>
      <c r="GJ8" s="22"/>
      <c r="GK8" s="22"/>
      <c r="GL8" s="22"/>
      <c r="GM8" s="22"/>
      <c r="GN8" s="22"/>
      <c r="GO8" s="22"/>
      <c r="GP8" s="22"/>
      <c r="GQ8" s="22"/>
      <c r="GR8" s="22"/>
      <c r="GS8" s="22"/>
      <c r="GT8" s="22"/>
      <c r="GU8" s="22"/>
      <c r="GV8" s="22"/>
      <c r="GW8" s="22"/>
      <c r="GX8" s="22"/>
      <c r="GY8" s="22"/>
      <c r="GZ8" s="22"/>
      <c r="HA8" s="22"/>
      <c r="HB8" s="22"/>
      <c r="HC8" s="22"/>
      <c r="HD8" s="22"/>
      <c r="HE8" s="22"/>
      <c r="HF8" s="22"/>
      <c r="HG8" s="22"/>
      <c r="HH8" s="22"/>
      <c r="HI8" s="22"/>
      <c r="HJ8" s="22"/>
      <c r="HK8" s="22"/>
      <c r="HL8" s="22"/>
      <c r="HM8" s="22"/>
      <c r="HN8" s="22"/>
      <c r="HO8" s="22"/>
      <c r="HP8" s="22"/>
      <c r="HQ8" s="22"/>
      <c r="HR8" s="22"/>
      <c r="HS8" s="22"/>
      <c r="HT8" s="22"/>
      <c r="HU8" s="22"/>
      <c r="HV8" s="22"/>
      <c r="HW8" s="22"/>
      <c r="HX8" s="22"/>
      <c r="HY8" s="22"/>
      <c r="HZ8" s="22"/>
      <c r="IA8" s="22"/>
      <c r="IB8" s="22"/>
      <c r="IC8" s="22"/>
      <c r="ID8" s="22"/>
      <c r="IE8" s="22"/>
      <c r="IF8" s="22"/>
      <c r="IG8" s="22"/>
      <c r="IH8" s="22"/>
      <c r="II8" s="22"/>
      <c r="IJ8" s="22"/>
      <c r="IK8" s="22"/>
      <c r="IL8" s="22"/>
      <c r="IM8" s="22"/>
      <c r="IN8" s="22"/>
      <c r="IO8" s="22"/>
      <c r="IP8" s="22"/>
      <c r="IQ8" s="22"/>
      <c r="IR8" s="22"/>
      <c r="IS8" s="22"/>
      <c r="IT8" s="22"/>
      <c r="IU8" s="22"/>
      <c r="IV8" s="22"/>
      <c r="IW8" s="22"/>
      <c r="IX8" s="22"/>
      <c r="IY8" s="22"/>
      <c r="IZ8" s="22"/>
      <c r="JA8" s="22"/>
      <c r="JB8" s="22"/>
      <c r="JC8" s="22"/>
      <c r="JD8" s="22"/>
      <c r="JE8" s="22"/>
      <c r="JF8" s="22"/>
      <c r="JG8" s="22"/>
      <c r="JH8" s="22"/>
      <c r="JI8" s="22"/>
      <c r="JJ8" s="22"/>
      <c r="JK8" s="22"/>
      <c r="JL8" s="22"/>
      <c r="JM8" s="22"/>
      <c r="JN8" s="22"/>
      <c r="JO8" s="22"/>
      <c r="JP8" s="22"/>
      <c r="JQ8" s="22"/>
      <c r="JR8" s="22"/>
      <c r="JS8" s="22"/>
      <c r="JT8" s="22"/>
      <c r="JU8" s="22"/>
      <c r="JV8" s="22"/>
      <c r="JW8" s="22"/>
      <c r="JX8" s="22"/>
      <c r="JY8" s="22"/>
      <c r="JZ8" s="22"/>
      <c r="KA8" s="22"/>
      <c r="KB8" s="22"/>
      <c r="KC8" s="22"/>
      <c r="KD8" s="22"/>
      <c r="KE8" s="22"/>
      <c r="KF8" s="22"/>
      <c r="KG8" s="22"/>
      <c r="KH8" s="22"/>
      <c r="KI8" s="22"/>
      <c r="KJ8" s="22"/>
      <c r="KK8" s="22"/>
      <c r="KL8" s="22"/>
      <c r="KM8" s="22"/>
      <c r="KN8" s="22"/>
      <c r="KO8" s="22"/>
      <c r="KP8" s="22"/>
      <c r="KQ8" s="22"/>
      <c r="KR8" s="22"/>
      <c r="KS8" s="22"/>
      <c r="KT8" s="22"/>
      <c r="KU8" s="22"/>
      <c r="KV8" s="22"/>
      <c r="KW8" s="22"/>
      <c r="KX8" s="22"/>
      <c r="KY8" s="22"/>
      <c r="KZ8" s="22"/>
      <c r="LA8" s="22"/>
      <c r="LB8" s="22"/>
      <c r="LC8" s="22"/>
      <c r="LD8" s="22"/>
      <c r="LE8" s="22"/>
      <c r="LF8" s="22"/>
      <c r="LG8" s="22"/>
      <c r="LH8" s="22"/>
      <c r="LI8" s="22"/>
      <c r="LJ8" s="22"/>
      <c r="LK8" s="22"/>
      <c r="LL8" s="22"/>
      <c r="LM8" s="22"/>
      <c r="LN8" s="22"/>
      <c r="LO8" s="22"/>
      <c r="LP8" s="22"/>
      <c r="LQ8" s="22"/>
      <c r="LR8" s="22"/>
      <c r="LS8" s="22"/>
      <c r="LT8" s="22"/>
      <c r="LU8" s="22"/>
      <c r="LV8" s="22"/>
      <c r="LW8" s="22"/>
      <c r="LX8" s="22"/>
      <c r="LY8" s="22"/>
      <c r="LZ8" s="22"/>
      <c r="MA8" s="22"/>
      <c r="MB8" s="22"/>
      <c r="MC8" s="22"/>
      <c r="MD8" s="22"/>
      <c r="ME8" s="22"/>
      <c r="MF8" s="22"/>
      <c r="MG8" s="22"/>
      <c r="MH8" s="22"/>
      <c r="MI8" s="22"/>
      <c r="MJ8" s="22"/>
      <c r="MK8" s="22"/>
      <c r="ML8" s="22"/>
      <c r="MM8" s="22"/>
      <c r="MN8" s="22"/>
      <c r="MO8" s="22"/>
      <c r="MP8" s="22"/>
      <c r="MQ8" s="22"/>
      <c r="MR8" s="22"/>
      <c r="MS8" s="22"/>
      <c r="MT8" s="22"/>
      <c r="MU8" s="22"/>
      <c r="MV8" s="22"/>
      <c r="MW8" s="22"/>
      <c r="MX8" s="22"/>
      <c r="MY8" s="22"/>
      <c r="MZ8" s="22"/>
      <c r="NA8" s="22"/>
      <c r="NB8" s="22"/>
      <c r="NC8" s="22"/>
      <c r="ND8" s="22"/>
      <c r="NE8" s="22"/>
      <c r="NF8" s="22"/>
      <c r="NG8" s="22"/>
      <c r="NH8" s="22"/>
      <c r="NI8" s="22"/>
      <c r="NJ8" s="22"/>
      <c r="NK8" s="22"/>
      <c r="NL8" s="22"/>
      <c r="NM8" s="22"/>
      <c r="NN8" s="22"/>
      <c r="NO8" s="22"/>
      <c r="NP8" s="22"/>
      <c r="NQ8" s="22"/>
      <c r="NR8" s="22"/>
      <c r="NS8" s="22"/>
      <c r="NT8" s="22"/>
      <c r="NU8" s="22"/>
      <c r="NV8" s="22"/>
      <c r="NW8" s="22"/>
      <c r="NX8" s="22"/>
      <c r="NY8" s="22"/>
      <c r="NZ8" s="22"/>
      <c r="OA8" s="22"/>
      <c r="OB8" s="22"/>
      <c r="OC8" s="22"/>
      <c r="OD8" s="22"/>
      <c r="OE8" s="22"/>
      <c r="OF8" s="22"/>
      <c r="OG8" s="22"/>
      <c r="OH8" s="22"/>
      <c r="OI8" s="22"/>
      <c r="OJ8" s="22"/>
      <c r="OK8" s="22"/>
      <c r="OL8" s="22"/>
      <c r="OM8" s="22"/>
      <c r="ON8" s="22"/>
      <c r="OO8" s="22"/>
      <c r="OP8" s="22"/>
      <c r="OQ8" s="22"/>
      <c r="OR8" s="22"/>
      <c r="OS8" s="22"/>
      <c r="OT8" s="22"/>
      <c r="OU8" s="22"/>
      <c r="OV8" s="22"/>
      <c r="OW8" s="22"/>
      <c r="OX8" s="22"/>
      <c r="OY8" s="22"/>
      <c r="OZ8" s="22"/>
      <c r="PA8" s="22"/>
      <c r="PB8" s="22"/>
      <c r="PC8" s="22"/>
      <c r="PD8" s="22"/>
      <c r="PE8" s="22"/>
      <c r="PF8" s="22"/>
      <c r="PG8" s="22"/>
      <c r="PH8" s="22"/>
      <c r="PI8" s="22"/>
      <c r="PJ8" s="22"/>
      <c r="PK8" s="22"/>
      <c r="PL8" s="22"/>
      <c r="PM8" s="22"/>
      <c r="PN8" s="22"/>
      <c r="PO8" s="22"/>
      <c r="PP8" s="22"/>
      <c r="PQ8" s="22"/>
      <c r="PR8" s="22"/>
      <c r="PS8" s="22"/>
      <c r="PT8" s="22"/>
      <c r="PU8" s="22"/>
      <c r="PV8" s="22"/>
      <c r="PW8" s="22"/>
      <c r="PX8" s="22"/>
      <c r="PY8" s="22"/>
      <c r="PZ8" s="22"/>
      <c r="QA8" s="22"/>
      <c r="QB8" s="22"/>
      <c r="QC8" s="22"/>
      <c r="QD8" s="22"/>
      <c r="QE8" s="22"/>
      <c r="QF8" s="22"/>
      <c r="QG8" s="22"/>
      <c r="QH8" s="22"/>
      <c r="QI8" s="22"/>
      <c r="QJ8" s="22"/>
      <c r="QK8" s="22"/>
      <c r="QL8" s="22"/>
      <c r="QM8" s="22"/>
      <c r="QN8" s="22"/>
      <c r="QO8" s="22"/>
      <c r="QP8" s="22"/>
      <c r="QQ8" s="22"/>
      <c r="QR8" s="22"/>
      <c r="QS8" s="22"/>
      <c r="QT8" s="22"/>
      <c r="QU8" s="22"/>
      <c r="QV8" s="22"/>
      <c r="QW8" s="22"/>
      <c r="QX8" s="22"/>
      <c r="QY8" s="22"/>
      <c r="QZ8" s="22"/>
      <c r="RA8" s="22"/>
      <c r="RB8" s="22"/>
      <c r="RC8" s="22"/>
      <c r="RD8" s="22"/>
      <c r="RE8" s="22"/>
      <c r="RF8" s="22"/>
      <c r="RG8" s="22"/>
      <c r="RH8" s="22"/>
      <c r="RI8" s="22"/>
      <c r="RJ8" s="22"/>
      <c r="RK8" s="22"/>
      <c r="RL8" s="22"/>
      <c r="RM8" s="22"/>
      <c r="RN8" s="22"/>
      <c r="RO8" s="22"/>
      <c r="RP8" s="22"/>
      <c r="RQ8" s="22"/>
      <c r="RR8" s="22"/>
      <c r="RS8" s="22"/>
      <c r="RT8" s="22"/>
      <c r="RU8" s="22"/>
      <c r="RV8" s="22"/>
      <c r="RW8" s="22"/>
      <c r="RX8" s="22"/>
      <c r="RY8" s="22"/>
      <c r="RZ8" s="22"/>
      <c r="SA8" s="22"/>
      <c r="SB8" s="22"/>
      <c r="SC8" s="22"/>
      <c r="SD8" s="22"/>
      <c r="SE8" s="22"/>
      <c r="SF8" s="22"/>
      <c r="SG8" s="22"/>
      <c r="SH8" s="22"/>
      <c r="SI8" s="22"/>
      <c r="SJ8" s="22"/>
      <c r="SK8" s="22"/>
      <c r="SL8" s="22"/>
      <c r="SM8" s="22"/>
      <c r="SN8" s="22"/>
      <c r="SO8" s="22"/>
      <c r="SP8" s="22"/>
      <c r="SQ8" s="22"/>
      <c r="SR8" s="22"/>
      <c r="SS8" s="22"/>
      <c r="ST8" s="22"/>
      <c r="SU8" s="22"/>
      <c r="SV8" s="22"/>
      <c r="SW8" s="22"/>
      <c r="SX8" s="22"/>
      <c r="SY8" s="22"/>
      <c r="SZ8" s="22"/>
      <c r="TA8" s="22"/>
      <c r="TB8" s="22"/>
      <c r="TC8" s="22"/>
      <c r="TD8" s="22"/>
      <c r="TE8" s="22"/>
      <c r="TF8" s="22"/>
      <c r="TG8" s="22"/>
      <c r="TH8" s="22"/>
      <c r="TI8" s="22"/>
      <c r="TJ8" s="22"/>
      <c r="TK8" s="22"/>
      <c r="TL8" s="22"/>
      <c r="TM8" s="22"/>
      <c r="TN8" s="22"/>
      <c r="TO8" s="22"/>
      <c r="TP8" s="22"/>
      <c r="TQ8" s="22"/>
      <c r="TR8" s="22"/>
      <c r="TS8" s="22"/>
      <c r="TT8" s="22"/>
      <c r="TU8" s="22"/>
      <c r="TV8" s="22"/>
      <c r="TW8" s="22"/>
      <c r="TX8" s="22"/>
      <c r="TY8" s="22"/>
      <c r="TZ8" s="22"/>
      <c r="UA8" s="22"/>
      <c r="UB8" s="22"/>
      <c r="UC8" s="22"/>
      <c r="UD8" s="22"/>
      <c r="UE8" s="22"/>
      <c r="UF8" s="22"/>
      <c r="UG8" s="22"/>
      <c r="UH8" s="22"/>
      <c r="UI8" s="22"/>
      <c r="UJ8" s="22"/>
      <c r="UK8" s="22"/>
      <c r="UL8" s="22"/>
      <c r="UM8" s="22"/>
      <c r="UN8" s="22"/>
      <c r="UO8" s="22"/>
      <c r="UP8" s="22"/>
      <c r="UQ8" s="22"/>
      <c r="UR8" s="22"/>
      <c r="US8" s="22"/>
      <c r="UT8" s="22"/>
      <c r="UU8" s="22"/>
      <c r="UV8" s="22"/>
      <c r="UW8" s="22"/>
      <c r="UX8" s="22"/>
      <c r="UY8" s="22"/>
      <c r="UZ8" s="22"/>
      <c r="VA8" s="22"/>
      <c r="VB8" s="22"/>
      <c r="VC8" s="22"/>
      <c r="VD8" s="22"/>
      <c r="VE8" s="22"/>
      <c r="VF8" s="22"/>
      <c r="VG8" s="22"/>
      <c r="VH8" s="22"/>
      <c r="VI8" s="22"/>
      <c r="VJ8" s="22"/>
      <c r="VK8" s="22"/>
      <c r="VL8" s="22"/>
      <c r="VM8" s="22"/>
      <c r="VN8" s="22"/>
      <c r="VO8" s="22"/>
      <c r="VP8" s="22"/>
      <c r="VQ8" s="22"/>
      <c r="VR8" s="22"/>
      <c r="VS8" s="22"/>
      <c r="VT8" s="22"/>
      <c r="VU8" s="22"/>
      <c r="VV8" s="22"/>
      <c r="VW8" s="22"/>
      <c r="VX8" s="22"/>
      <c r="VY8" s="22"/>
      <c r="VZ8" s="22"/>
      <c r="WA8" s="22"/>
      <c r="WB8" s="22"/>
      <c r="WC8" s="22"/>
      <c r="WD8" s="22"/>
      <c r="WE8" s="22"/>
      <c r="WF8" s="22"/>
      <c r="WG8" s="22"/>
      <c r="WH8" s="22"/>
      <c r="WI8" s="22"/>
      <c r="WJ8" s="22"/>
      <c r="WK8" s="22"/>
      <c r="WL8" s="22"/>
      <c r="WM8" s="22"/>
      <c r="WN8" s="22"/>
      <c r="WO8" s="22"/>
      <c r="WP8" s="22"/>
      <c r="WQ8" s="22"/>
      <c r="WR8" s="22"/>
      <c r="WS8" s="22"/>
      <c r="WT8" s="22"/>
      <c r="WU8" s="22"/>
      <c r="WV8" s="22"/>
      <c r="WW8" s="22"/>
      <c r="WX8" s="22"/>
      <c r="WY8" s="22"/>
      <c r="WZ8" s="22"/>
      <c r="XA8" s="22"/>
      <c r="XB8" s="22"/>
      <c r="XC8" s="22"/>
      <c r="XD8" s="22"/>
      <c r="XE8" s="22"/>
      <c r="XF8" s="22"/>
      <c r="XG8" s="22"/>
      <c r="XH8" s="22"/>
      <c r="XI8" s="22"/>
      <c r="XJ8" s="22"/>
      <c r="XK8" s="22"/>
      <c r="XL8" s="22"/>
      <c r="XM8" s="22"/>
      <c r="XN8" s="22"/>
      <c r="XO8" s="22"/>
      <c r="XP8" s="22"/>
      <c r="XQ8" s="22"/>
      <c r="XR8" s="22"/>
      <c r="XS8" s="22"/>
      <c r="XT8" s="22"/>
      <c r="XU8" s="22"/>
      <c r="XV8" s="22"/>
      <c r="XW8" s="22"/>
      <c r="XX8" s="22"/>
      <c r="XY8" s="22"/>
      <c r="XZ8" s="22"/>
      <c r="YA8" s="22"/>
      <c r="YB8" s="22"/>
      <c r="YC8" s="22"/>
      <c r="YD8" s="22"/>
      <c r="YE8" s="22"/>
      <c r="YF8" s="22"/>
      <c r="YG8" s="22"/>
      <c r="YH8" s="22"/>
      <c r="YI8" s="22"/>
      <c r="YJ8" s="22"/>
      <c r="YK8" s="22"/>
      <c r="YL8" s="22"/>
      <c r="YM8" s="22"/>
      <c r="YN8" s="22"/>
      <c r="YO8" s="22"/>
      <c r="YP8" s="22"/>
      <c r="YQ8" s="22"/>
      <c r="YR8" s="22"/>
      <c r="YS8" s="22"/>
      <c r="YT8" s="22"/>
      <c r="YU8" s="22"/>
      <c r="YV8" s="22"/>
      <c r="YW8" s="22"/>
      <c r="YX8" s="22"/>
      <c r="YY8" s="22"/>
      <c r="YZ8" s="22"/>
      <c r="ZA8" s="22"/>
      <c r="ZB8" s="22"/>
      <c r="ZC8" s="22"/>
      <c r="ZD8" s="22"/>
      <c r="ZE8" s="22"/>
      <c r="ZF8" s="22"/>
      <c r="ZG8" s="22"/>
      <c r="ZH8" s="22"/>
      <c r="ZI8" s="22"/>
      <c r="ZJ8" s="22"/>
      <c r="ZK8" s="22"/>
      <c r="ZL8" s="22"/>
      <c r="ZM8" s="22"/>
      <c r="ZN8" s="22"/>
      <c r="ZO8" s="22"/>
      <c r="ZP8" s="22"/>
      <c r="ZQ8" s="22"/>
      <c r="ZR8" s="22"/>
      <c r="ZS8" s="22"/>
      <c r="ZT8" s="22"/>
      <c r="ZU8" s="22"/>
      <c r="ZV8" s="22"/>
      <c r="ZW8" s="22"/>
      <c r="ZX8" s="22"/>
      <c r="ZY8" s="22"/>
      <c r="ZZ8" s="22"/>
      <c r="AAA8" s="22"/>
      <c r="AAB8" s="22"/>
      <c r="AAC8" s="22"/>
      <c r="AAD8" s="22"/>
      <c r="AAE8" s="22"/>
      <c r="AAF8" s="22"/>
      <c r="AAG8" s="22"/>
      <c r="AAH8" s="22"/>
      <c r="AAI8" s="22"/>
      <c r="AAJ8" s="22"/>
      <c r="AAK8" s="22"/>
      <c r="AAL8" s="22"/>
      <c r="AAM8" s="22"/>
      <c r="AAN8" s="22"/>
      <c r="AAO8" s="22"/>
      <c r="AAP8" s="22"/>
      <c r="AAQ8" s="22"/>
      <c r="AAR8" s="22"/>
      <c r="AAS8" s="22"/>
      <c r="AAT8" s="22"/>
      <c r="AAU8" s="22"/>
      <c r="AAV8" s="22"/>
      <c r="AAW8" s="22"/>
      <c r="AAX8" s="22"/>
      <c r="AAY8" s="22"/>
      <c r="AAZ8" s="22"/>
      <c r="ABA8" s="22"/>
      <c r="ABB8" s="22"/>
      <c r="ABC8" s="22"/>
      <c r="ABD8" s="22"/>
      <c r="ABE8" s="22"/>
      <c r="ABF8" s="22"/>
      <c r="ABG8" s="22"/>
      <c r="ABH8" s="22"/>
      <c r="ABI8" s="22"/>
      <c r="ABJ8" s="22"/>
      <c r="ABK8" s="22"/>
      <c r="ABL8" s="22"/>
      <c r="ABM8" s="22"/>
      <c r="ABN8" s="22"/>
      <c r="ABO8" s="22"/>
      <c r="ABP8" s="22"/>
      <c r="ABQ8" s="22"/>
      <c r="ABR8" s="22"/>
      <c r="ABS8" s="22"/>
      <c r="ABT8" s="22"/>
      <c r="ABU8" s="22"/>
      <c r="ABV8" s="22"/>
      <c r="ABW8" s="22"/>
      <c r="ABX8" s="22"/>
      <c r="ABY8" s="22"/>
      <c r="ABZ8" s="22"/>
      <c r="ACA8" s="22"/>
      <c r="ACB8" s="22"/>
      <c r="ACC8" s="22"/>
      <c r="ACD8" s="22"/>
      <c r="ACE8" s="22"/>
      <c r="ACF8" s="22"/>
      <c r="ACG8" s="22"/>
      <c r="ACH8" s="22"/>
      <c r="ACI8" s="22"/>
      <c r="ACJ8" s="22"/>
      <c r="ACK8" s="22"/>
      <c r="ACL8" s="22"/>
      <c r="ACM8" s="22"/>
      <c r="ACN8" s="22"/>
      <c r="ACO8" s="22"/>
      <c r="ACP8" s="22"/>
      <c r="ACQ8" s="22"/>
      <c r="ACR8" s="22"/>
      <c r="ACS8" s="22"/>
      <c r="ACT8" s="22"/>
      <c r="ACU8" s="22"/>
      <c r="ACV8" s="22"/>
      <c r="ACW8" s="22"/>
      <c r="ACX8" s="22"/>
      <c r="ACY8" s="22"/>
      <c r="ACZ8" s="22"/>
      <c r="ADA8" s="22"/>
      <c r="ADB8" s="22"/>
      <c r="ADC8" s="22"/>
      <c r="ADD8" s="22"/>
      <c r="ADE8" s="22"/>
      <c r="ADF8" s="22"/>
      <c r="ADG8" s="22"/>
      <c r="ADH8" s="22"/>
      <c r="ADI8" s="22"/>
      <c r="ADJ8" s="22"/>
      <c r="ADK8" s="22"/>
      <c r="ADL8" s="22"/>
      <c r="ADM8" s="22"/>
      <c r="ADN8" s="22"/>
      <c r="ADO8" s="22"/>
      <c r="ADP8" s="22"/>
      <c r="ADQ8" s="22"/>
      <c r="ADR8" s="22"/>
      <c r="ADS8" s="22"/>
      <c r="ADT8" s="22"/>
      <c r="ADU8" s="22"/>
      <c r="ADV8" s="22"/>
      <c r="ADW8" s="22"/>
      <c r="ADX8" s="22"/>
      <c r="ADY8" s="22"/>
      <c r="ADZ8" s="22"/>
      <c r="AEA8" s="22"/>
      <c r="AEB8" s="22"/>
      <c r="AEC8" s="22"/>
      <c r="AED8" s="22"/>
      <c r="AEE8" s="22"/>
      <c r="AEF8" s="22"/>
      <c r="AEG8" s="22"/>
      <c r="AEH8" s="22"/>
      <c r="AEI8" s="22"/>
      <c r="AEJ8" s="22"/>
      <c r="AEK8" s="22"/>
      <c r="AEL8" s="22"/>
      <c r="AEM8" s="22"/>
      <c r="AEN8" s="22"/>
      <c r="AEO8" s="22"/>
      <c r="AEP8" s="22"/>
      <c r="AEQ8" s="22"/>
      <c r="AER8" s="22"/>
      <c r="AES8" s="22"/>
      <c r="AET8" s="22"/>
      <c r="AEU8" s="22"/>
      <c r="AEV8" s="22"/>
      <c r="AEW8" s="22"/>
      <c r="AEX8" s="22"/>
      <c r="AEY8" s="22"/>
      <c r="AEZ8" s="22"/>
      <c r="AFA8" s="22"/>
      <c r="AFB8" s="22"/>
      <c r="AFC8" s="22"/>
      <c r="AFD8" s="22"/>
      <c r="AFE8" s="22"/>
      <c r="AFF8" s="22"/>
      <c r="AFG8" s="22"/>
      <c r="AFH8" s="22"/>
      <c r="AFI8" s="22"/>
      <c r="AFJ8" s="22"/>
      <c r="AFK8" s="22"/>
      <c r="AFL8" s="22"/>
      <c r="AFM8" s="22"/>
      <c r="AFN8" s="22"/>
      <c r="AFO8" s="22"/>
      <c r="AFP8" s="22"/>
      <c r="AFQ8" s="22"/>
      <c r="AFR8" s="22"/>
      <c r="AFS8" s="22"/>
      <c r="AFT8" s="22"/>
      <c r="AFU8" s="22"/>
      <c r="AFV8" s="22"/>
      <c r="AFW8" s="22"/>
      <c r="AFX8" s="22"/>
      <c r="AFY8" s="22"/>
      <c r="AFZ8" s="22"/>
      <c r="AGA8" s="22"/>
      <c r="AGB8" s="22"/>
      <c r="AGC8" s="22"/>
      <c r="AGD8" s="22"/>
      <c r="AGE8" s="22"/>
      <c r="AGF8" s="22"/>
      <c r="AGG8" s="22"/>
      <c r="AGH8" s="22"/>
      <c r="AGI8" s="22"/>
      <c r="AGJ8" s="22"/>
      <c r="AGK8" s="22"/>
      <c r="AGL8" s="22"/>
      <c r="AGM8" s="22"/>
      <c r="AGN8" s="22"/>
      <c r="AGO8" s="22"/>
      <c r="AGP8" s="22"/>
      <c r="AGQ8" s="22"/>
      <c r="AGR8" s="22"/>
      <c r="AGS8" s="22"/>
      <c r="AGT8" s="22"/>
      <c r="AGU8" s="22"/>
      <c r="AGV8" s="22"/>
      <c r="AGW8" s="22"/>
      <c r="AGX8" s="22"/>
      <c r="AGY8" s="22"/>
      <c r="AGZ8" s="22"/>
      <c r="AHA8" s="22"/>
      <c r="AHB8" s="22"/>
      <c r="AHC8" s="22"/>
      <c r="AHD8" s="22"/>
      <c r="AHE8" s="22"/>
      <c r="AHF8" s="22"/>
      <c r="AHG8" s="22"/>
      <c r="AHH8" s="22"/>
      <c r="AHI8" s="22"/>
      <c r="AHJ8" s="22"/>
      <c r="AHK8" s="22"/>
      <c r="AHL8" s="22"/>
      <c r="AHM8" s="22"/>
      <c r="AHN8" s="22"/>
      <c r="AHO8" s="22"/>
      <c r="AHP8" s="22"/>
      <c r="AHQ8" s="22"/>
      <c r="AHR8" s="22"/>
      <c r="AHS8" s="22"/>
      <c r="AHT8" s="22"/>
      <c r="AHU8" s="22"/>
      <c r="AHV8" s="22"/>
      <c r="AHW8" s="22"/>
      <c r="AHX8" s="22"/>
      <c r="AHY8" s="22"/>
      <c r="AHZ8" s="22"/>
      <c r="AIA8" s="22"/>
      <c r="AIB8" s="22"/>
      <c r="AIC8" s="22"/>
      <c r="AID8" s="22"/>
      <c r="AIE8" s="22"/>
      <c r="AIF8" s="22"/>
      <c r="AIG8" s="22"/>
      <c r="AIH8" s="22"/>
      <c r="AII8" s="22"/>
      <c r="AIJ8" s="22"/>
      <c r="AIK8" s="22"/>
      <c r="AIL8" s="22"/>
      <c r="AIM8" s="22"/>
      <c r="AIN8" s="22"/>
      <c r="AIO8" s="22"/>
      <c r="AIP8" s="22"/>
      <c r="AIQ8" s="22"/>
      <c r="AIR8" s="22"/>
      <c r="AIS8" s="22"/>
      <c r="AIT8" s="22"/>
      <c r="AIU8" s="22"/>
      <c r="AIV8" s="22"/>
      <c r="AIW8" s="22"/>
      <c r="AIX8" s="22"/>
      <c r="AIY8" s="22"/>
      <c r="AIZ8" s="22"/>
      <c r="AJA8" s="22"/>
      <c r="AJB8" s="22"/>
      <c r="AJC8" s="22"/>
      <c r="AJD8" s="22"/>
      <c r="AJE8" s="22"/>
      <c r="AJF8" s="22"/>
      <c r="AJG8" s="22"/>
      <c r="AJH8" s="22"/>
      <c r="AJI8" s="22"/>
      <c r="AJJ8" s="22"/>
      <c r="AJK8" s="22"/>
      <c r="AJL8" s="22"/>
      <c r="AJM8" s="22"/>
      <c r="AJN8" s="22"/>
      <c r="AJO8" s="22"/>
      <c r="AJP8" s="22"/>
      <c r="AJQ8" s="22"/>
      <c r="AJR8" s="22"/>
      <c r="AJS8" s="22"/>
      <c r="AJT8" s="22"/>
      <c r="AJU8" s="22"/>
      <c r="AJV8" s="22"/>
      <c r="AJW8" s="22"/>
      <c r="AJX8" s="22"/>
      <c r="AJY8" s="22"/>
      <c r="AJZ8" s="22"/>
      <c r="AKA8" s="22"/>
      <c r="AKB8" s="22"/>
      <c r="AKC8" s="22"/>
      <c r="AKD8" s="22"/>
      <c r="AKE8" s="22"/>
      <c r="AKF8" s="22"/>
      <c r="AKG8" s="22"/>
      <c r="AKH8" s="22"/>
      <c r="AKI8" s="22"/>
      <c r="AKJ8" s="22"/>
      <c r="AKK8" s="22"/>
      <c r="AKL8" s="22"/>
      <c r="AKM8" s="22"/>
      <c r="AKN8" s="22"/>
      <c r="AKO8" s="22"/>
      <c r="AKP8" s="22"/>
      <c r="AKQ8" s="22"/>
      <c r="AKR8" s="22"/>
      <c r="AKS8" s="22"/>
      <c r="AKT8" s="22"/>
      <c r="AKU8" s="22"/>
      <c r="AKV8" s="22"/>
      <c r="AKW8" s="22"/>
      <c r="AKX8" s="22"/>
      <c r="AKY8" s="22"/>
      <c r="AKZ8" s="22"/>
      <c r="ALA8" s="22"/>
      <c r="ALB8" s="22"/>
      <c r="ALC8" s="22"/>
      <c r="ALD8" s="22"/>
      <c r="ALE8" s="22"/>
      <c r="ALF8" s="22"/>
      <c r="ALG8" s="22"/>
      <c r="ALH8" s="22"/>
      <c r="ALI8" s="22"/>
      <c r="ALJ8" s="22"/>
      <c r="ALK8" s="22"/>
      <c r="ALL8" s="22"/>
      <c r="ALM8" s="22"/>
      <c r="ALN8" s="22"/>
      <c r="ALO8" s="22"/>
      <c r="ALP8" s="22"/>
      <c r="ALQ8" s="22"/>
      <c r="ALR8" s="22"/>
      <c r="ALS8" s="22"/>
      <c r="ALT8" s="22"/>
      <c r="ALU8" s="22"/>
      <c r="ALV8" s="22"/>
      <c r="ALW8" s="22"/>
      <c r="ALX8" s="22"/>
      <c r="ALY8" s="22"/>
      <c r="ALZ8" s="22"/>
      <c r="AMA8" s="22"/>
      <c r="AMB8" s="22"/>
      <c r="AMC8" s="22"/>
      <c r="AMD8" s="22"/>
      <c r="AME8" s="22"/>
      <c r="AMF8" s="22"/>
      <c r="AMG8" s="22"/>
      <c r="AMH8" s="22"/>
      <c r="AMI8" s="22"/>
      <c r="AMJ8" s="22"/>
      <c r="AMK8" s="22"/>
      <c r="AML8" s="22"/>
      <c r="AMM8" s="22"/>
      <c r="AMN8" s="22"/>
      <c r="AMO8" s="22"/>
      <c r="AMP8" s="22"/>
      <c r="AMQ8" s="22"/>
      <c r="AMR8" s="22"/>
      <c r="AMS8" s="22"/>
      <c r="AMT8" s="22"/>
      <c r="AMU8" s="22"/>
      <c r="AMV8" s="22"/>
      <c r="AMW8" s="22"/>
      <c r="AMX8" s="22"/>
      <c r="AMY8" s="22"/>
      <c r="AMZ8" s="22"/>
      <c r="ANA8" s="22"/>
      <c r="ANB8" s="22"/>
      <c r="ANC8" s="22"/>
      <c r="AND8" s="22"/>
      <c r="ANE8" s="22"/>
      <c r="ANF8" s="22"/>
      <c r="ANG8" s="22"/>
      <c r="ANH8" s="22"/>
      <c r="ANI8" s="22"/>
      <c r="ANJ8" s="22"/>
      <c r="ANK8" s="22"/>
      <c r="ANL8" s="22"/>
      <c r="ANM8" s="22"/>
      <c r="ANN8" s="22"/>
      <c r="ANO8" s="22"/>
      <c r="ANP8" s="22"/>
      <c r="ANQ8" s="22"/>
      <c r="ANR8" s="22"/>
      <c r="ANS8" s="22"/>
      <c r="ANT8" s="22"/>
      <c r="ANU8" s="22"/>
      <c r="ANV8" s="22"/>
      <c r="ANW8" s="22"/>
      <c r="ANX8" s="22"/>
      <c r="ANY8" s="22"/>
      <c r="ANZ8" s="22"/>
      <c r="AOA8" s="22"/>
      <c r="AOB8" s="22"/>
      <c r="AOC8" s="22"/>
      <c r="AOD8" s="22"/>
      <c r="AOE8" s="22"/>
      <c r="AOF8" s="22"/>
      <c r="AOG8" s="22"/>
      <c r="AOH8" s="22"/>
      <c r="AOI8" s="22"/>
      <c r="AOJ8" s="22"/>
      <c r="AOK8" s="22"/>
      <c r="AOL8" s="22"/>
      <c r="AOM8" s="22"/>
      <c r="AON8" s="22"/>
      <c r="AOO8" s="22"/>
      <c r="AOP8" s="22"/>
      <c r="AOQ8" s="22"/>
      <c r="AOR8" s="22"/>
      <c r="AOS8" s="22"/>
      <c r="AOT8" s="22"/>
      <c r="AOU8" s="22"/>
      <c r="AOV8" s="22"/>
      <c r="AOW8" s="22"/>
      <c r="AOX8" s="22"/>
      <c r="AOY8" s="22"/>
      <c r="AOZ8" s="22"/>
      <c r="APA8" s="22"/>
      <c r="APB8" s="22"/>
      <c r="APC8" s="22"/>
      <c r="APD8" s="22"/>
      <c r="APE8" s="22"/>
      <c r="APF8" s="22"/>
      <c r="APG8" s="22"/>
      <c r="APH8" s="22"/>
      <c r="API8" s="22"/>
      <c r="APJ8" s="22"/>
      <c r="APK8" s="22"/>
      <c r="APL8" s="22"/>
      <c r="APM8" s="22"/>
      <c r="APN8" s="22"/>
      <c r="APO8" s="22"/>
      <c r="APP8" s="22"/>
      <c r="APQ8" s="22"/>
      <c r="APR8" s="22"/>
      <c r="APS8" s="22"/>
      <c r="APT8" s="22"/>
      <c r="APU8" s="22"/>
      <c r="APV8" s="22"/>
      <c r="APW8" s="22"/>
      <c r="APX8" s="22"/>
      <c r="APY8" s="22"/>
      <c r="APZ8" s="22"/>
      <c r="AQA8" s="22"/>
      <c r="AQB8" s="22"/>
      <c r="AQC8" s="22"/>
      <c r="AQD8" s="22"/>
      <c r="AQE8" s="22"/>
      <c r="AQF8" s="22"/>
      <c r="AQG8" s="22"/>
      <c r="AQH8" s="22"/>
      <c r="AQI8" s="22"/>
      <c r="AQJ8" s="22"/>
      <c r="AQK8" s="22"/>
      <c r="AQL8" s="22"/>
      <c r="AQM8" s="22"/>
      <c r="AQN8" s="22"/>
      <c r="AQO8" s="22"/>
      <c r="AQP8" s="22"/>
      <c r="AQQ8" s="22"/>
      <c r="AQR8" s="22"/>
      <c r="AQS8" s="22"/>
      <c r="AQT8" s="22"/>
      <c r="AQU8" s="22"/>
      <c r="AQV8" s="22"/>
      <c r="AQW8" s="22"/>
      <c r="AQX8" s="22"/>
      <c r="AQY8" s="22"/>
      <c r="AQZ8" s="22"/>
      <c r="ARA8" s="22"/>
      <c r="ARB8" s="22"/>
      <c r="ARC8" s="22"/>
      <c r="ARD8" s="22"/>
      <c r="ARE8" s="22"/>
      <c r="ARF8" s="22"/>
      <c r="ARG8" s="22"/>
      <c r="ARH8" s="22"/>
      <c r="ARI8" s="22"/>
      <c r="ARJ8" s="22"/>
      <c r="ARK8" s="22"/>
      <c r="ARL8" s="22"/>
      <c r="ARM8" s="22"/>
      <c r="ARN8" s="22"/>
      <c r="ARO8" s="22"/>
      <c r="ARP8" s="22"/>
      <c r="ARQ8" s="22"/>
      <c r="ARR8" s="22"/>
      <c r="ARS8" s="22"/>
      <c r="ART8" s="22"/>
      <c r="ARU8" s="22"/>
      <c r="ARV8" s="22"/>
      <c r="ARW8" s="22"/>
      <c r="ARX8" s="22"/>
      <c r="ARY8" s="22"/>
      <c r="ARZ8" s="22"/>
      <c r="ASA8" s="22"/>
      <c r="ASB8" s="22"/>
      <c r="ASC8" s="22"/>
      <c r="ASD8" s="22"/>
      <c r="ASE8" s="22"/>
      <c r="ASF8" s="22"/>
      <c r="ASG8" s="22"/>
      <c r="ASH8" s="22"/>
      <c r="ASI8" s="22"/>
      <c r="ASJ8" s="22"/>
      <c r="ASK8" s="22"/>
      <c r="ASL8" s="22"/>
      <c r="ASM8" s="22"/>
      <c r="ASN8" s="22"/>
      <c r="ASO8" s="22"/>
      <c r="ASP8" s="22"/>
      <c r="ASQ8" s="22"/>
      <c r="ASR8" s="22"/>
      <c r="ASS8" s="22"/>
      <c r="AST8" s="22"/>
      <c r="ASU8" s="22"/>
      <c r="ASV8" s="22"/>
      <c r="ASW8" s="22"/>
      <c r="ASX8" s="22"/>
      <c r="ASY8" s="22"/>
      <c r="ASZ8" s="22"/>
      <c r="ATA8" s="22"/>
      <c r="ATB8" s="22"/>
      <c r="ATC8" s="22"/>
      <c r="ATD8" s="22"/>
      <c r="ATE8" s="22"/>
      <c r="ATF8" s="22"/>
      <c r="ATG8" s="22"/>
      <c r="ATH8" s="22"/>
      <c r="ATI8" s="22"/>
      <c r="ATJ8" s="22"/>
      <c r="ATK8" s="22"/>
      <c r="ATL8" s="22"/>
      <c r="ATM8" s="22"/>
      <c r="ATN8" s="22"/>
      <c r="ATO8" s="22"/>
      <c r="ATP8" s="22"/>
      <c r="ATQ8" s="22"/>
      <c r="ATR8" s="22"/>
      <c r="ATS8" s="22"/>
      <c r="ATT8" s="22"/>
      <c r="ATU8" s="22"/>
      <c r="ATV8" s="22"/>
      <c r="ATW8" s="22"/>
      <c r="ATX8" s="22"/>
      <c r="ATY8" s="22"/>
      <c r="ATZ8" s="22"/>
      <c r="AUA8" s="22"/>
      <c r="AUB8" s="22"/>
      <c r="AUC8" s="22"/>
      <c r="AUD8" s="22"/>
      <c r="AUE8" s="22"/>
      <c r="AUF8" s="22"/>
      <c r="AUG8" s="22"/>
      <c r="AUH8" s="22"/>
      <c r="AUI8" s="22"/>
      <c r="AUJ8" s="22"/>
      <c r="AUK8" s="22"/>
      <c r="AUL8" s="22"/>
      <c r="AUM8" s="22"/>
      <c r="AUN8" s="22"/>
      <c r="AUO8" s="22"/>
      <c r="AUP8" s="22"/>
      <c r="AUQ8" s="22"/>
      <c r="AUR8" s="22"/>
      <c r="AUS8" s="22"/>
      <c r="AUT8" s="22"/>
      <c r="AUU8" s="22"/>
      <c r="AUV8" s="22"/>
      <c r="AUW8" s="22"/>
      <c r="AUX8" s="22"/>
      <c r="AUY8" s="22"/>
      <c r="AUZ8" s="22"/>
      <c r="AVA8" s="22"/>
      <c r="AVB8" s="22"/>
      <c r="AVC8" s="22"/>
      <c r="AVD8" s="22"/>
      <c r="AVE8" s="22"/>
      <c r="AVF8" s="22"/>
      <c r="AVG8" s="22"/>
      <c r="AVH8" s="22"/>
      <c r="AVI8" s="22"/>
      <c r="AVJ8" s="22"/>
      <c r="AVK8" s="22"/>
      <c r="AVL8" s="22"/>
      <c r="AVM8" s="22"/>
      <c r="AVN8" s="22"/>
      <c r="AVO8" s="22"/>
      <c r="AVP8" s="22"/>
      <c r="AVQ8" s="22"/>
      <c r="AVR8" s="22"/>
      <c r="AVS8" s="22"/>
      <c r="AVT8" s="22"/>
      <c r="AVU8" s="22"/>
      <c r="AVV8" s="22"/>
      <c r="AVW8" s="22"/>
      <c r="AVX8" s="22"/>
      <c r="AVY8" s="22"/>
      <c r="AVZ8" s="22"/>
      <c r="AWA8" s="22"/>
      <c r="AWB8" s="22"/>
      <c r="AWC8" s="22"/>
      <c r="AWD8" s="22"/>
      <c r="AWE8" s="22"/>
      <c r="AWF8" s="22"/>
      <c r="AWG8" s="22"/>
      <c r="AWH8" s="22"/>
      <c r="AWI8" s="22"/>
      <c r="AWJ8" s="22"/>
      <c r="AWK8" s="22"/>
      <c r="AWL8" s="22"/>
      <c r="AWM8" s="22"/>
      <c r="AWN8" s="22"/>
      <c r="AWO8" s="22"/>
      <c r="AWP8" s="22"/>
      <c r="AWQ8" s="22"/>
      <c r="AWR8" s="22"/>
      <c r="AWS8" s="22"/>
      <c r="AWT8" s="22"/>
      <c r="AWU8" s="22"/>
      <c r="AWV8" s="22"/>
      <c r="AWW8" s="22"/>
      <c r="AWX8" s="22"/>
      <c r="AWY8" s="22"/>
      <c r="AWZ8" s="22"/>
      <c r="AXA8" s="22"/>
      <c r="AXB8" s="22"/>
      <c r="AXC8" s="22"/>
      <c r="AXD8" s="22"/>
      <c r="AXE8" s="22"/>
      <c r="AXF8" s="22"/>
      <c r="AXG8" s="22"/>
      <c r="AXH8" s="22"/>
      <c r="AXI8" s="22"/>
      <c r="AXJ8" s="22"/>
      <c r="AXK8" s="22"/>
      <c r="AXL8" s="22"/>
      <c r="AXM8" s="22"/>
      <c r="AXN8" s="22"/>
      <c r="AXO8" s="22"/>
      <c r="AXP8" s="22"/>
      <c r="AXQ8" s="22"/>
      <c r="AXR8" s="22"/>
      <c r="AXS8" s="22"/>
      <c r="AXT8" s="22"/>
      <c r="AXU8" s="22"/>
      <c r="AXV8" s="22"/>
      <c r="AXW8" s="22"/>
      <c r="AXX8" s="22"/>
      <c r="AXY8" s="22"/>
      <c r="AXZ8" s="22"/>
      <c r="AYA8" s="22"/>
      <c r="AYB8" s="22"/>
      <c r="AYC8" s="22"/>
      <c r="AYD8" s="22"/>
      <c r="AYE8" s="22"/>
      <c r="AYF8" s="22"/>
      <c r="AYG8" s="22"/>
      <c r="AYH8" s="22"/>
      <c r="AYI8" s="22"/>
      <c r="AYJ8" s="22"/>
      <c r="AYK8" s="22"/>
      <c r="AYL8" s="22"/>
      <c r="AYM8" s="22"/>
      <c r="AYN8" s="22"/>
      <c r="AYO8" s="22"/>
      <c r="AYP8" s="22"/>
      <c r="AYQ8" s="22"/>
      <c r="AYR8" s="22"/>
      <c r="AYS8" s="22"/>
      <c r="AYT8" s="22"/>
      <c r="AYU8" s="22"/>
      <c r="AYV8" s="22"/>
      <c r="AYW8" s="22"/>
      <c r="AYX8" s="22"/>
      <c r="AYY8" s="22"/>
      <c r="AYZ8" s="22"/>
      <c r="AZA8" s="22"/>
      <c r="AZB8" s="22"/>
      <c r="AZC8" s="22"/>
      <c r="AZD8" s="22"/>
      <c r="AZE8" s="22"/>
      <c r="AZF8" s="22"/>
      <c r="AZG8" s="22"/>
      <c r="AZH8" s="22"/>
      <c r="AZI8" s="22"/>
      <c r="AZJ8" s="22"/>
      <c r="AZK8" s="22"/>
      <c r="AZL8" s="22"/>
      <c r="AZM8" s="22"/>
      <c r="AZN8" s="22"/>
      <c r="AZO8" s="22"/>
      <c r="AZP8" s="22"/>
      <c r="AZQ8" s="22"/>
      <c r="AZR8" s="22"/>
      <c r="AZS8" s="22"/>
      <c r="AZT8" s="22"/>
      <c r="AZU8" s="22"/>
      <c r="AZV8" s="22"/>
      <c r="AZW8" s="22"/>
      <c r="AZX8" s="22"/>
      <c r="AZY8" s="22"/>
      <c r="AZZ8" s="22"/>
      <c r="BAA8" s="22"/>
      <c r="BAB8" s="22"/>
      <c r="BAC8" s="22"/>
      <c r="BAD8" s="22"/>
      <c r="BAE8" s="22"/>
      <c r="BAF8" s="22"/>
      <c r="BAG8" s="22"/>
      <c r="BAH8" s="22"/>
      <c r="BAI8" s="22"/>
      <c r="BAJ8" s="22"/>
      <c r="BAK8" s="22"/>
      <c r="BAL8" s="22"/>
      <c r="BAM8" s="22"/>
      <c r="BAN8" s="22"/>
      <c r="BAO8" s="22"/>
      <c r="BAP8" s="22"/>
      <c r="BAQ8" s="22"/>
      <c r="BAR8" s="22"/>
      <c r="BAS8" s="22"/>
      <c r="BAT8" s="22"/>
      <c r="BAU8" s="22"/>
      <c r="BAV8" s="22"/>
      <c r="BAW8" s="22"/>
      <c r="BAX8" s="22"/>
      <c r="BAY8" s="22"/>
      <c r="BAZ8" s="22"/>
      <c r="BBA8" s="22"/>
      <c r="BBB8" s="22"/>
      <c r="BBC8" s="22"/>
      <c r="BBD8" s="22"/>
      <c r="BBE8" s="22"/>
      <c r="BBF8" s="22"/>
      <c r="BBG8" s="22"/>
      <c r="BBH8" s="22"/>
      <c r="BBI8" s="22"/>
      <c r="BBJ8" s="22"/>
      <c r="BBK8" s="22"/>
      <c r="BBL8" s="22"/>
      <c r="BBM8" s="22"/>
      <c r="BBN8" s="22"/>
      <c r="BBO8" s="22"/>
      <c r="BBP8" s="22"/>
      <c r="BBQ8" s="22"/>
      <c r="BBR8" s="22"/>
      <c r="BBS8" s="22"/>
      <c r="BBT8" s="22"/>
      <c r="BBU8" s="22"/>
      <c r="BBV8" s="22"/>
      <c r="BBW8" s="22"/>
      <c r="BBX8" s="22"/>
      <c r="BBY8" s="22"/>
      <c r="BBZ8" s="22"/>
      <c r="BCA8" s="22"/>
      <c r="BCB8" s="22"/>
      <c r="BCC8" s="22"/>
      <c r="BCD8" s="22"/>
      <c r="BCE8" s="22"/>
      <c r="BCF8" s="22"/>
      <c r="BCG8" s="22"/>
      <c r="BCH8" s="22"/>
      <c r="BCI8" s="22"/>
      <c r="BCJ8" s="22"/>
      <c r="BCK8" s="22"/>
      <c r="BCL8" s="22"/>
      <c r="BCM8" s="22"/>
      <c r="BCN8" s="22"/>
      <c r="BCO8" s="22"/>
      <c r="BCP8" s="22"/>
      <c r="BCQ8" s="22"/>
      <c r="BCR8" s="22"/>
      <c r="BCS8" s="22"/>
      <c r="BCT8" s="22"/>
      <c r="BCU8" s="22"/>
      <c r="BCV8" s="22"/>
      <c r="BCW8" s="22"/>
      <c r="BCX8" s="22"/>
      <c r="BCY8" s="22"/>
      <c r="BCZ8" s="22"/>
      <c r="BDA8" s="22"/>
      <c r="BDB8" s="22"/>
      <c r="BDC8" s="22"/>
      <c r="BDD8" s="22"/>
      <c r="BDE8" s="22"/>
      <c r="BDF8" s="22"/>
      <c r="BDG8" s="22"/>
      <c r="BDH8" s="22"/>
      <c r="BDI8" s="22"/>
      <c r="BDJ8" s="22"/>
      <c r="BDK8" s="22"/>
      <c r="BDL8" s="22"/>
      <c r="BDM8" s="22"/>
      <c r="BDN8" s="22"/>
      <c r="BDO8" s="22"/>
      <c r="BDP8" s="22"/>
      <c r="BDQ8" s="22"/>
      <c r="BDR8" s="22"/>
      <c r="BDS8" s="22"/>
      <c r="BDT8" s="22"/>
      <c r="BDU8" s="22"/>
      <c r="BDV8" s="22"/>
      <c r="BDW8" s="22"/>
      <c r="BDX8" s="22"/>
      <c r="BDY8" s="22"/>
      <c r="BDZ8" s="22"/>
      <c r="BEA8" s="22"/>
      <c r="BEB8" s="22"/>
      <c r="BEC8" s="22"/>
      <c r="BED8" s="22"/>
      <c r="BEE8" s="22"/>
      <c r="BEF8" s="22"/>
      <c r="BEG8" s="22"/>
      <c r="BEH8" s="22"/>
      <c r="BEI8" s="22"/>
      <c r="BEJ8" s="22"/>
      <c r="BEK8" s="22"/>
      <c r="BEL8" s="22"/>
      <c r="BEM8" s="22"/>
      <c r="BEN8" s="22"/>
      <c r="BEO8" s="22"/>
      <c r="BEP8" s="22"/>
      <c r="BEQ8" s="22"/>
      <c r="BER8" s="22"/>
      <c r="BES8" s="22"/>
      <c r="BET8" s="22"/>
      <c r="BEU8" s="22"/>
      <c r="BEV8" s="22"/>
      <c r="BEW8" s="22"/>
      <c r="BEX8" s="22"/>
      <c r="BEY8" s="22"/>
      <c r="BEZ8" s="22"/>
      <c r="BFA8" s="22"/>
      <c r="BFB8" s="22"/>
      <c r="BFC8" s="22"/>
      <c r="BFD8" s="22"/>
      <c r="BFE8" s="22"/>
      <c r="BFF8" s="22"/>
      <c r="BFG8" s="22"/>
      <c r="BFH8" s="22"/>
      <c r="BFI8" s="22"/>
      <c r="BFJ8" s="22"/>
      <c r="BFK8" s="22"/>
      <c r="BFL8" s="22"/>
      <c r="BFM8" s="22"/>
      <c r="BFN8" s="22"/>
      <c r="BFO8" s="22"/>
      <c r="BFP8" s="22"/>
      <c r="BFQ8" s="22"/>
      <c r="BFR8" s="22"/>
      <c r="BFS8" s="22"/>
      <c r="BFT8" s="22"/>
      <c r="BFU8" s="22"/>
      <c r="BFV8" s="22"/>
      <c r="BFW8" s="22"/>
      <c r="BFX8" s="22"/>
      <c r="BFY8" s="22"/>
      <c r="BFZ8" s="22"/>
      <c r="BGA8" s="22"/>
      <c r="BGB8" s="22"/>
      <c r="BGC8" s="22"/>
      <c r="BGD8" s="22"/>
      <c r="BGE8" s="22"/>
      <c r="BGF8" s="22"/>
      <c r="BGG8" s="22"/>
      <c r="BGH8" s="22"/>
      <c r="BGI8" s="22"/>
      <c r="BGJ8" s="22"/>
      <c r="BGK8" s="22"/>
      <c r="BGL8" s="22"/>
      <c r="BGM8" s="22"/>
      <c r="BGN8" s="22"/>
      <c r="BGO8" s="22"/>
      <c r="BGP8" s="22"/>
      <c r="BGQ8" s="22"/>
      <c r="BGR8" s="22"/>
      <c r="BGS8" s="22"/>
      <c r="BGT8" s="22"/>
      <c r="BGU8" s="22"/>
      <c r="BGV8" s="22"/>
      <c r="BGW8" s="22"/>
      <c r="BGX8" s="22"/>
      <c r="BGY8" s="22"/>
      <c r="BGZ8" s="22"/>
      <c r="BHA8" s="22"/>
      <c r="BHB8" s="22"/>
      <c r="BHC8" s="22"/>
      <c r="BHD8" s="22"/>
      <c r="BHE8" s="22"/>
      <c r="BHF8" s="22"/>
      <c r="BHG8" s="22"/>
      <c r="BHH8" s="22"/>
      <c r="BHI8" s="22"/>
      <c r="BHJ8" s="22"/>
      <c r="BHK8" s="22"/>
      <c r="BHL8" s="22"/>
      <c r="BHM8" s="22"/>
      <c r="BHN8" s="22"/>
      <c r="BHO8" s="22"/>
      <c r="BHP8" s="22"/>
      <c r="BHQ8" s="22"/>
      <c r="BHR8" s="22"/>
      <c r="BHS8" s="22"/>
      <c r="BHT8" s="22"/>
      <c r="BHU8" s="22"/>
      <c r="BHV8" s="22"/>
      <c r="BHW8" s="22"/>
      <c r="BHX8" s="22"/>
      <c r="BHY8" s="22"/>
      <c r="BHZ8" s="22"/>
      <c r="BIA8" s="22"/>
      <c r="BIB8" s="22"/>
      <c r="BIC8" s="22"/>
      <c r="BID8" s="22"/>
      <c r="BIE8" s="22"/>
      <c r="BIF8" s="22"/>
      <c r="BIG8" s="22"/>
      <c r="BIH8" s="22"/>
      <c r="BII8" s="22"/>
      <c r="BIJ8" s="22"/>
      <c r="BIK8" s="22"/>
      <c r="BIL8" s="22"/>
      <c r="BIM8" s="22"/>
      <c r="BIN8" s="22"/>
      <c r="BIO8" s="22"/>
      <c r="BIP8" s="22"/>
      <c r="BIQ8" s="22"/>
      <c r="BIR8" s="22"/>
      <c r="BIS8" s="22"/>
      <c r="BIT8" s="22"/>
      <c r="BIU8" s="22"/>
      <c r="BIV8" s="22"/>
      <c r="BIW8" s="22"/>
      <c r="BIX8" s="22"/>
      <c r="BIY8" s="22"/>
      <c r="BIZ8" s="22"/>
      <c r="BJA8" s="22"/>
      <c r="BJB8" s="22"/>
      <c r="BJC8" s="22"/>
      <c r="BJD8" s="22"/>
      <c r="BJE8" s="22"/>
      <c r="BJF8" s="22"/>
      <c r="BJG8" s="22"/>
      <c r="BJH8" s="22"/>
      <c r="BJI8" s="22"/>
      <c r="BJJ8" s="22"/>
      <c r="BJK8" s="22"/>
      <c r="BJL8" s="22"/>
      <c r="BJM8" s="22"/>
      <c r="BJN8" s="22"/>
      <c r="BJO8" s="22"/>
      <c r="BJP8" s="22"/>
      <c r="BJQ8" s="22"/>
      <c r="BJR8" s="22"/>
      <c r="BJS8" s="22"/>
      <c r="BJT8" s="22"/>
      <c r="BJU8" s="22"/>
      <c r="BJV8" s="22"/>
      <c r="BJW8" s="22"/>
      <c r="BJX8" s="22"/>
      <c r="BJY8" s="22"/>
      <c r="BJZ8" s="22"/>
      <c r="BKA8" s="22"/>
      <c r="BKB8" s="22"/>
      <c r="BKC8" s="22"/>
      <c r="BKD8" s="22"/>
      <c r="BKE8" s="22"/>
      <c r="BKF8" s="22"/>
      <c r="BKG8" s="22"/>
      <c r="BKH8" s="22"/>
      <c r="BKI8" s="22"/>
      <c r="BKJ8" s="22"/>
      <c r="BKK8" s="22"/>
      <c r="BKL8" s="22"/>
      <c r="BKM8" s="22"/>
      <c r="BKN8" s="22"/>
      <c r="BKO8" s="22"/>
      <c r="BKP8" s="22"/>
      <c r="BKQ8" s="22"/>
      <c r="BKR8" s="22"/>
      <c r="BKS8" s="22"/>
      <c r="BKT8" s="22"/>
      <c r="BKU8" s="22"/>
      <c r="BKV8" s="22"/>
      <c r="BKW8" s="22"/>
      <c r="BKX8" s="22"/>
      <c r="BKY8" s="22"/>
      <c r="BKZ8" s="22"/>
      <c r="BLA8" s="22"/>
      <c r="BLB8" s="22"/>
      <c r="BLC8" s="22"/>
      <c r="BLD8" s="22"/>
      <c r="BLE8" s="22"/>
      <c r="BLF8" s="22"/>
      <c r="BLG8" s="22"/>
      <c r="BLH8" s="22"/>
      <c r="BLI8" s="22"/>
      <c r="BLJ8" s="22"/>
      <c r="BLK8" s="22"/>
      <c r="BLL8" s="22"/>
      <c r="BLM8" s="22"/>
      <c r="BLN8" s="22"/>
      <c r="BLO8" s="22"/>
      <c r="BLP8" s="22"/>
      <c r="BLQ8" s="22"/>
      <c r="BLR8" s="22"/>
      <c r="BLS8" s="22"/>
      <c r="BLT8" s="22"/>
      <c r="BLU8" s="22"/>
      <c r="BLV8" s="22"/>
      <c r="BLW8" s="22"/>
      <c r="BLX8" s="22"/>
      <c r="BLY8" s="22"/>
      <c r="BLZ8" s="22"/>
      <c r="BMA8" s="22"/>
      <c r="BMB8" s="22"/>
      <c r="BMC8" s="22"/>
      <c r="BMD8" s="22"/>
      <c r="BME8" s="22"/>
      <c r="BMF8" s="22"/>
      <c r="BMG8" s="22"/>
      <c r="BMH8" s="22"/>
      <c r="BMI8" s="22"/>
      <c r="BMJ8" s="22"/>
      <c r="BMK8" s="22"/>
      <c r="BML8" s="22"/>
      <c r="BMM8" s="22"/>
      <c r="BMN8" s="22"/>
      <c r="BMO8" s="22"/>
      <c r="BMP8" s="22"/>
      <c r="BMQ8" s="22"/>
      <c r="BMR8" s="22"/>
      <c r="BMS8" s="22"/>
      <c r="BMT8" s="22"/>
      <c r="BMU8" s="22"/>
      <c r="BMV8" s="22"/>
      <c r="BMW8" s="22"/>
      <c r="BMX8" s="22"/>
      <c r="BMY8" s="22"/>
      <c r="BMZ8" s="22"/>
      <c r="BNA8" s="22"/>
      <c r="BNB8" s="22"/>
      <c r="BNC8" s="22"/>
      <c r="BND8" s="22"/>
      <c r="BNE8" s="22"/>
      <c r="BNF8" s="22"/>
      <c r="BNG8" s="22"/>
      <c r="BNH8" s="22"/>
      <c r="BNI8" s="22"/>
      <c r="BNJ8" s="22"/>
      <c r="BNK8" s="22"/>
      <c r="BNL8" s="22"/>
      <c r="BNM8" s="22"/>
      <c r="BNN8" s="22"/>
      <c r="BNO8" s="22"/>
      <c r="BNP8" s="22"/>
      <c r="BNQ8" s="22"/>
      <c r="BNR8" s="22"/>
      <c r="BNS8" s="22"/>
      <c r="BNT8" s="22"/>
      <c r="BNU8" s="22"/>
      <c r="BNV8" s="22"/>
      <c r="BNW8" s="22"/>
      <c r="BNX8" s="22"/>
      <c r="BNY8" s="22"/>
      <c r="BNZ8" s="22"/>
      <c r="BOA8" s="22"/>
      <c r="BOB8" s="22"/>
      <c r="BOC8" s="22"/>
      <c r="BOD8" s="22"/>
      <c r="BOE8" s="22"/>
      <c r="BOF8" s="22"/>
      <c r="BOG8" s="22"/>
      <c r="BOH8" s="22"/>
      <c r="BOI8" s="22"/>
      <c r="BOJ8" s="22"/>
      <c r="BOK8" s="22"/>
      <c r="BOL8" s="22"/>
      <c r="BOM8" s="22"/>
      <c r="BON8" s="22"/>
      <c r="BOO8" s="22"/>
      <c r="BOP8" s="22"/>
      <c r="BOQ8" s="22"/>
      <c r="BOR8" s="22"/>
      <c r="BOS8" s="22"/>
      <c r="BOT8" s="22"/>
      <c r="BOU8" s="22"/>
      <c r="BOV8" s="22"/>
      <c r="BOW8" s="22"/>
      <c r="BOX8" s="22"/>
      <c r="BOY8" s="22"/>
      <c r="BOZ8" s="22"/>
      <c r="BPA8" s="22"/>
      <c r="BPB8" s="22"/>
      <c r="BPC8" s="22"/>
      <c r="BPD8" s="22"/>
      <c r="BPE8" s="22"/>
      <c r="BPF8" s="22"/>
      <c r="BPG8" s="22"/>
      <c r="BPH8" s="22"/>
      <c r="BPI8" s="22"/>
      <c r="BPJ8" s="22"/>
      <c r="BPK8" s="22"/>
      <c r="BPL8" s="22"/>
      <c r="BPM8" s="22"/>
      <c r="BPN8" s="22"/>
      <c r="BPO8" s="22"/>
      <c r="BPP8" s="22"/>
      <c r="BPQ8" s="22"/>
      <c r="BPR8" s="22"/>
      <c r="BPS8" s="22"/>
      <c r="BPT8" s="22"/>
      <c r="BPU8" s="22"/>
      <c r="BPV8" s="22"/>
      <c r="BPW8" s="22"/>
      <c r="BPX8" s="22"/>
      <c r="BPY8" s="22"/>
      <c r="BPZ8" s="22"/>
      <c r="BQA8" s="22"/>
      <c r="BQB8" s="22"/>
      <c r="BQC8" s="22"/>
      <c r="BQD8" s="22"/>
      <c r="BQE8" s="22"/>
      <c r="BQF8" s="22"/>
      <c r="BQG8" s="22"/>
      <c r="BQH8" s="22"/>
      <c r="BQI8" s="22"/>
      <c r="BQJ8" s="22"/>
      <c r="BQK8" s="22"/>
      <c r="BQL8" s="22"/>
      <c r="BQM8" s="22"/>
      <c r="BQN8" s="22"/>
      <c r="BQO8" s="22"/>
      <c r="BQP8" s="22"/>
      <c r="BQQ8" s="22"/>
      <c r="BQR8" s="22"/>
      <c r="BQS8" s="22"/>
      <c r="BQT8" s="22"/>
      <c r="BQU8" s="22"/>
      <c r="BQV8" s="22"/>
      <c r="BQW8" s="22"/>
      <c r="BQX8" s="22"/>
      <c r="BQY8" s="22"/>
      <c r="BQZ8" s="22"/>
      <c r="BRA8" s="22"/>
      <c r="BRB8" s="22"/>
      <c r="BRC8" s="22"/>
      <c r="BRD8" s="22"/>
      <c r="BRE8" s="22"/>
      <c r="BRF8" s="22"/>
      <c r="BRG8" s="22"/>
      <c r="BRH8" s="22"/>
      <c r="BRI8" s="22"/>
      <c r="BRJ8" s="22"/>
      <c r="BRK8" s="22"/>
      <c r="BRL8" s="22"/>
      <c r="BRM8" s="22"/>
      <c r="BRN8" s="22"/>
      <c r="BRO8" s="22"/>
      <c r="BRP8" s="22"/>
      <c r="BRQ8" s="22"/>
      <c r="BRR8" s="22"/>
      <c r="BRS8" s="22"/>
      <c r="BRT8" s="22"/>
      <c r="BRU8" s="22"/>
      <c r="BRV8" s="22"/>
      <c r="BRW8" s="22"/>
      <c r="BRX8" s="22"/>
      <c r="BRY8" s="22"/>
      <c r="BRZ8" s="22"/>
      <c r="BSA8" s="22"/>
      <c r="BSB8" s="22"/>
      <c r="BSC8" s="22"/>
      <c r="BSD8" s="22"/>
      <c r="BSE8" s="22"/>
      <c r="BSF8" s="22"/>
      <c r="BSG8" s="22"/>
      <c r="BSH8" s="22"/>
      <c r="BSI8" s="22"/>
      <c r="BSJ8" s="22"/>
      <c r="BSK8" s="22"/>
      <c r="BSL8" s="22"/>
      <c r="BSM8" s="22"/>
      <c r="BSN8" s="22"/>
      <c r="BSO8" s="22"/>
      <c r="BSP8" s="22"/>
      <c r="BSQ8" s="22"/>
      <c r="BSR8" s="22"/>
      <c r="BSS8" s="22"/>
      <c r="BST8" s="22"/>
      <c r="BSU8" s="22"/>
      <c r="BSV8" s="22"/>
      <c r="BSW8" s="22"/>
      <c r="BSX8" s="22"/>
      <c r="BSY8" s="22"/>
      <c r="BSZ8" s="22"/>
      <c r="BTA8" s="22"/>
      <c r="BTB8" s="22"/>
      <c r="BTC8" s="22"/>
      <c r="BTD8" s="22"/>
      <c r="BTE8" s="22"/>
      <c r="BTF8" s="22"/>
      <c r="BTG8" s="22"/>
      <c r="BTH8" s="22"/>
      <c r="BTI8" s="22"/>
      <c r="BTJ8" s="22"/>
      <c r="BTK8" s="22"/>
      <c r="BTL8" s="22"/>
      <c r="BTM8" s="22"/>
      <c r="BTN8" s="22"/>
      <c r="BTO8" s="22"/>
      <c r="BTP8" s="22"/>
      <c r="BTQ8" s="22"/>
      <c r="BTR8" s="22"/>
      <c r="BTS8" s="22"/>
      <c r="BTT8" s="22"/>
      <c r="BTU8" s="22"/>
      <c r="BTV8" s="22"/>
      <c r="BTW8" s="22"/>
      <c r="BTX8" s="22"/>
      <c r="BTY8" s="22"/>
      <c r="BTZ8" s="22"/>
      <c r="BUA8" s="22"/>
      <c r="BUB8" s="22"/>
      <c r="BUC8" s="22"/>
      <c r="BUD8" s="22"/>
      <c r="BUE8" s="22"/>
      <c r="BUF8" s="22"/>
      <c r="BUG8" s="22"/>
      <c r="BUH8" s="22"/>
      <c r="BUI8" s="22"/>
      <c r="BUJ8" s="22"/>
      <c r="BUK8" s="22"/>
      <c r="BUL8" s="22"/>
      <c r="BUM8" s="22"/>
      <c r="BUN8" s="22"/>
      <c r="BUO8" s="22"/>
      <c r="BUP8" s="22"/>
      <c r="BUQ8" s="22"/>
      <c r="BUR8" s="22"/>
      <c r="BUS8" s="22"/>
      <c r="BUT8" s="22"/>
      <c r="BUU8" s="22"/>
      <c r="BUV8" s="22"/>
      <c r="BUW8" s="22"/>
      <c r="BUX8" s="22"/>
      <c r="BUY8" s="22"/>
      <c r="BUZ8" s="22"/>
      <c r="BVA8" s="22"/>
      <c r="BVB8" s="22"/>
      <c r="BVC8" s="22"/>
      <c r="BVD8" s="22"/>
      <c r="BVE8" s="22"/>
      <c r="BVF8" s="22"/>
      <c r="BVG8" s="22"/>
      <c r="BVH8" s="22"/>
      <c r="BVI8" s="22"/>
      <c r="BVJ8" s="22"/>
      <c r="BVK8" s="22"/>
      <c r="BVL8" s="22"/>
      <c r="BVM8" s="22"/>
      <c r="BVN8" s="22"/>
      <c r="BVO8" s="22"/>
      <c r="BVP8" s="22"/>
      <c r="BVQ8" s="22"/>
      <c r="BVR8" s="22"/>
      <c r="BVS8" s="22"/>
      <c r="BVT8" s="22"/>
      <c r="BVU8" s="22"/>
      <c r="BVV8" s="22"/>
      <c r="BVW8" s="22"/>
      <c r="BVX8" s="22"/>
      <c r="BVY8" s="22"/>
      <c r="BVZ8" s="22"/>
      <c r="BWA8" s="22"/>
      <c r="BWB8" s="22"/>
      <c r="BWC8" s="22"/>
      <c r="BWD8" s="22"/>
      <c r="BWE8" s="22"/>
      <c r="BWF8" s="22"/>
      <c r="BWG8" s="22"/>
      <c r="BWH8" s="22"/>
      <c r="BWI8" s="22"/>
      <c r="BWJ8" s="22"/>
      <c r="BWK8" s="22"/>
      <c r="BWL8" s="22"/>
      <c r="BWM8" s="22"/>
      <c r="BWN8" s="22"/>
      <c r="BWO8" s="22"/>
      <c r="BWP8" s="22"/>
      <c r="BWQ8" s="22"/>
      <c r="BWR8" s="22"/>
      <c r="BWS8" s="22"/>
      <c r="BWT8" s="22"/>
      <c r="BWU8" s="22"/>
      <c r="BWV8" s="22"/>
      <c r="BWW8" s="22"/>
      <c r="BWX8" s="22"/>
      <c r="BWY8" s="22"/>
      <c r="BWZ8" s="22"/>
      <c r="BXA8" s="22"/>
      <c r="BXB8" s="22"/>
      <c r="BXC8" s="22"/>
      <c r="BXD8" s="22"/>
      <c r="BXE8" s="22"/>
      <c r="BXF8" s="22"/>
      <c r="BXG8" s="22"/>
      <c r="BXH8" s="22"/>
      <c r="BXI8" s="22"/>
      <c r="BXJ8" s="22"/>
      <c r="BXK8" s="22"/>
      <c r="BXL8" s="22"/>
      <c r="BXM8" s="22"/>
      <c r="BXN8" s="22"/>
      <c r="BXO8" s="22"/>
      <c r="BXP8" s="22"/>
      <c r="BXQ8" s="22"/>
      <c r="BXR8" s="22"/>
      <c r="BXS8" s="22"/>
      <c r="BXT8" s="22"/>
      <c r="BXU8" s="22"/>
      <c r="BXV8" s="22"/>
      <c r="BXW8" s="22"/>
      <c r="BXX8" s="22"/>
      <c r="BXY8" s="22"/>
      <c r="BXZ8" s="22"/>
      <c r="BYA8" s="22"/>
      <c r="BYB8" s="22"/>
      <c r="BYC8" s="22"/>
      <c r="BYD8" s="22"/>
      <c r="BYE8" s="22"/>
      <c r="BYF8" s="22"/>
      <c r="BYG8" s="22"/>
      <c r="BYH8" s="22"/>
      <c r="BYI8" s="22"/>
      <c r="BYJ8" s="22"/>
      <c r="BYK8" s="22"/>
      <c r="BYL8" s="22"/>
      <c r="BYM8" s="22"/>
      <c r="BYN8" s="22"/>
      <c r="BYO8" s="22"/>
      <c r="BYP8" s="22"/>
      <c r="BYQ8" s="22"/>
      <c r="BYR8" s="22"/>
      <c r="BYS8" s="22"/>
      <c r="BYT8" s="22"/>
      <c r="BYU8" s="22"/>
      <c r="BYV8" s="22"/>
      <c r="BYW8" s="22"/>
      <c r="BYX8" s="22"/>
      <c r="BYY8" s="22"/>
      <c r="BYZ8" s="22"/>
      <c r="BZA8" s="22"/>
      <c r="BZB8" s="22"/>
      <c r="BZC8" s="22"/>
      <c r="BZD8" s="22"/>
      <c r="BZE8" s="22"/>
      <c r="BZF8" s="22"/>
      <c r="BZG8" s="22"/>
      <c r="BZH8" s="22"/>
      <c r="BZI8" s="22"/>
      <c r="BZJ8" s="22"/>
      <c r="BZK8" s="22"/>
      <c r="BZL8" s="22"/>
      <c r="BZM8" s="22"/>
      <c r="BZN8" s="22"/>
      <c r="BZO8" s="22"/>
      <c r="BZP8" s="22"/>
      <c r="BZQ8" s="22"/>
      <c r="BZR8" s="22"/>
      <c r="BZS8" s="22"/>
      <c r="BZT8" s="22"/>
      <c r="BZU8" s="22"/>
      <c r="BZV8" s="22"/>
      <c r="BZW8" s="22"/>
      <c r="BZX8" s="22"/>
      <c r="BZY8" s="22"/>
      <c r="BZZ8" s="22"/>
      <c r="CAA8" s="22"/>
      <c r="CAB8" s="22"/>
      <c r="CAC8" s="22"/>
      <c r="CAD8" s="22"/>
      <c r="CAE8" s="22"/>
      <c r="CAF8" s="22"/>
      <c r="CAG8" s="22"/>
      <c r="CAH8" s="22"/>
      <c r="CAI8" s="22"/>
      <c r="CAJ8" s="22"/>
      <c r="CAK8" s="22"/>
      <c r="CAL8" s="22"/>
      <c r="CAM8" s="22"/>
      <c r="CAN8" s="22"/>
      <c r="CAO8" s="22"/>
      <c r="CAP8" s="22"/>
      <c r="CAQ8" s="22"/>
      <c r="CAR8" s="22"/>
      <c r="CAS8" s="22"/>
      <c r="CAT8" s="22"/>
      <c r="CAU8" s="22"/>
      <c r="CAV8" s="22"/>
      <c r="CAW8" s="22"/>
      <c r="CAX8" s="22"/>
      <c r="CAY8" s="22"/>
      <c r="CAZ8" s="22"/>
      <c r="CBA8" s="22"/>
      <c r="CBB8" s="22"/>
      <c r="CBC8" s="22"/>
      <c r="CBD8" s="22"/>
      <c r="CBE8" s="22"/>
      <c r="CBF8" s="22"/>
      <c r="CBG8" s="22"/>
      <c r="CBH8" s="22"/>
      <c r="CBI8" s="22"/>
      <c r="CBJ8" s="22"/>
      <c r="CBK8" s="22"/>
      <c r="CBL8" s="22"/>
      <c r="CBM8" s="22"/>
      <c r="CBN8" s="22"/>
      <c r="CBO8" s="22"/>
      <c r="CBP8" s="22"/>
      <c r="CBQ8" s="22"/>
      <c r="CBR8" s="22"/>
      <c r="CBS8" s="22"/>
      <c r="CBT8" s="22"/>
      <c r="CBU8" s="22"/>
      <c r="CBV8" s="22"/>
      <c r="CBW8" s="22"/>
      <c r="CBX8" s="22"/>
      <c r="CBY8" s="22"/>
      <c r="CBZ8" s="22"/>
      <c r="CCA8" s="22"/>
      <c r="CCB8" s="22"/>
      <c r="CCC8" s="22"/>
      <c r="CCD8" s="22"/>
      <c r="CCE8" s="22"/>
      <c r="CCF8" s="22"/>
      <c r="CCG8" s="22"/>
      <c r="CCH8" s="22"/>
      <c r="CCI8" s="22"/>
      <c r="CCJ8" s="22"/>
      <c r="CCK8" s="22"/>
      <c r="CCL8" s="22"/>
      <c r="CCM8" s="22"/>
      <c r="CCN8" s="22"/>
      <c r="CCO8" s="22"/>
      <c r="CCP8" s="22"/>
      <c r="CCQ8" s="22"/>
      <c r="CCR8" s="22"/>
      <c r="CCS8" s="22"/>
      <c r="CCT8" s="22"/>
      <c r="CCU8" s="22"/>
      <c r="CCV8" s="22"/>
      <c r="CCW8" s="22"/>
      <c r="CCX8" s="22"/>
      <c r="CCY8" s="22"/>
      <c r="CCZ8" s="22"/>
      <c r="CDA8" s="22"/>
      <c r="CDB8" s="22"/>
      <c r="CDC8" s="22"/>
      <c r="CDD8" s="22"/>
      <c r="CDE8" s="22"/>
      <c r="CDF8" s="22"/>
      <c r="CDG8" s="22"/>
      <c r="CDH8" s="22"/>
      <c r="CDI8" s="22"/>
      <c r="CDJ8" s="22"/>
      <c r="CDK8" s="22"/>
      <c r="CDL8" s="22"/>
      <c r="CDM8" s="22"/>
      <c r="CDN8" s="22"/>
      <c r="CDO8" s="22"/>
      <c r="CDP8" s="22"/>
      <c r="CDQ8" s="22"/>
      <c r="CDR8" s="22"/>
      <c r="CDS8" s="22"/>
      <c r="CDT8" s="22"/>
      <c r="CDU8" s="22"/>
      <c r="CDV8" s="22"/>
      <c r="CDW8" s="22"/>
      <c r="CDX8" s="22"/>
      <c r="CDY8" s="22"/>
      <c r="CDZ8" s="22"/>
      <c r="CEA8" s="22"/>
      <c r="CEB8" s="22"/>
      <c r="CEC8" s="22"/>
      <c r="CED8" s="22"/>
      <c r="CEE8" s="22"/>
      <c r="CEF8" s="22"/>
      <c r="CEG8" s="22"/>
      <c r="CEH8" s="22"/>
      <c r="CEI8" s="22"/>
      <c r="CEJ8" s="22"/>
      <c r="CEK8" s="22"/>
      <c r="CEL8" s="22"/>
      <c r="CEM8" s="22"/>
      <c r="CEN8" s="22"/>
      <c r="CEO8" s="22"/>
      <c r="CEP8" s="22"/>
      <c r="CEQ8" s="22"/>
      <c r="CER8" s="22"/>
      <c r="CES8" s="22"/>
      <c r="CET8" s="22"/>
      <c r="CEU8" s="22"/>
      <c r="CEV8" s="22"/>
      <c r="CEW8" s="22"/>
      <c r="CEX8" s="22"/>
      <c r="CEY8" s="22"/>
      <c r="CEZ8" s="22"/>
      <c r="CFA8" s="22"/>
      <c r="CFB8" s="22"/>
      <c r="CFC8" s="22"/>
      <c r="CFD8" s="22"/>
      <c r="CFE8" s="22"/>
      <c r="CFF8" s="22"/>
      <c r="CFG8" s="22"/>
      <c r="CFH8" s="22"/>
      <c r="CFI8" s="22"/>
      <c r="CFJ8" s="22"/>
      <c r="CFK8" s="22"/>
      <c r="CFL8" s="22"/>
      <c r="CFM8" s="22"/>
      <c r="CFN8" s="22"/>
      <c r="CFO8" s="22"/>
      <c r="CFP8" s="22"/>
      <c r="CFQ8" s="22"/>
      <c r="CFR8" s="22"/>
      <c r="CFS8" s="22"/>
      <c r="CFT8" s="22"/>
      <c r="CFU8" s="22"/>
      <c r="CFV8" s="22"/>
      <c r="CFW8" s="22"/>
      <c r="CFX8" s="22"/>
      <c r="CFY8" s="22"/>
      <c r="CFZ8" s="22"/>
      <c r="CGA8" s="22"/>
      <c r="CGB8" s="22"/>
      <c r="CGC8" s="22"/>
      <c r="CGD8" s="22"/>
      <c r="CGE8" s="22"/>
      <c r="CGF8" s="22"/>
      <c r="CGG8" s="22"/>
      <c r="CGH8" s="22"/>
      <c r="CGI8" s="22"/>
      <c r="CGJ8" s="22"/>
      <c r="CGK8" s="22"/>
      <c r="CGL8" s="22"/>
      <c r="CGM8" s="22"/>
      <c r="CGN8" s="22"/>
      <c r="CGO8" s="22"/>
      <c r="CGP8" s="22"/>
      <c r="CGQ8" s="22"/>
      <c r="CGR8" s="22"/>
      <c r="CGS8" s="22"/>
      <c r="CGT8" s="22"/>
      <c r="CGU8" s="22"/>
      <c r="CGV8" s="22"/>
      <c r="CGW8" s="22"/>
      <c r="CGX8" s="22"/>
      <c r="CGY8" s="22"/>
      <c r="CGZ8" s="22"/>
      <c r="CHA8" s="22"/>
      <c r="CHB8" s="22"/>
      <c r="CHC8" s="22"/>
      <c r="CHD8" s="22"/>
      <c r="CHE8" s="22"/>
      <c r="CHF8" s="22"/>
      <c r="CHG8" s="22"/>
      <c r="CHH8" s="22"/>
      <c r="CHI8" s="22"/>
      <c r="CHJ8" s="22"/>
      <c r="CHK8" s="22"/>
      <c r="CHL8" s="22"/>
      <c r="CHM8" s="22"/>
      <c r="CHN8" s="22"/>
      <c r="CHO8" s="22"/>
      <c r="CHP8" s="22"/>
      <c r="CHQ8" s="22"/>
      <c r="CHR8" s="22"/>
      <c r="CHS8" s="22"/>
      <c r="CHT8" s="22"/>
      <c r="CHU8" s="22"/>
      <c r="CHV8" s="22"/>
      <c r="CHW8" s="22"/>
      <c r="CHX8" s="22"/>
      <c r="CHY8" s="22"/>
      <c r="CHZ8" s="22"/>
      <c r="CIA8" s="22"/>
      <c r="CIB8" s="22"/>
      <c r="CIC8" s="22"/>
      <c r="CID8" s="22"/>
      <c r="CIE8" s="22"/>
      <c r="CIF8" s="22"/>
      <c r="CIG8" s="22"/>
      <c r="CIH8" s="22"/>
      <c r="CII8" s="22"/>
      <c r="CIJ8" s="22"/>
      <c r="CIK8" s="22"/>
      <c r="CIL8" s="22"/>
      <c r="CIM8" s="22"/>
      <c r="CIN8" s="22"/>
      <c r="CIO8" s="22"/>
      <c r="CIP8" s="22"/>
      <c r="CIQ8" s="22"/>
      <c r="CIR8" s="22"/>
      <c r="CIS8" s="22"/>
      <c r="CIT8" s="22"/>
      <c r="CIU8" s="22"/>
      <c r="CIV8" s="22"/>
      <c r="CIW8" s="22"/>
      <c r="CIX8" s="22"/>
      <c r="CIY8" s="22"/>
      <c r="CIZ8" s="22"/>
      <c r="CJA8" s="22"/>
      <c r="CJB8" s="22"/>
      <c r="CJC8" s="22"/>
      <c r="CJD8" s="22"/>
      <c r="CJE8" s="22"/>
      <c r="CJF8" s="22"/>
      <c r="CJG8" s="22"/>
      <c r="CJH8" s="22"/>
      <c r="CJI8" s="22"/>
      <c r="CJJ8" s="22"/>
      <c r="CJK8" s="22"/>
      <c r="CJL8" s="22"/>
      <c r="CJM8" s="22"/>
      <c r="CJN8" s="22"/>
      <c r="CJO8" s="22"/>
      <c r="CJP8" s="22"/>
      <c r="CJQ8" s="22"/>
      <c r="CJR8" s="22"/>
      <c r="CJS8" s="22"/>
      <c r="CJT8" s="22"/>
      <c r="CJU8" s="22"/>
      <c r="CJV8" s="22"/>
      <c r="CJW8" s="22"/>
      <c r="CJX8" s="22"/>
      <c r="CJY8" s="22"/>
      <c r="CJZ8" s="22"/>
      <c r="CKA8" s="22"/>
      <c r="CKB8" s="22"/>
      <c r="CKC8" s="22"/>
      <c r="CKD8" s="22"/>
      <c r="CKE8" s="22"/>
      <c r="CKF8" s="22"/>
      <c r="CKG8" s="22"/>
      <c r="CKH8" s="22"/>
      <c r="CKI8" s="22"/>
      <c r="CKJ8" s="22"/>
      <c r="CKK8" s="22"/>
      <c r="CKL8" s="22"/>
      <c r="CKM8" s="22"/>
      <c r="CKN8" s="22"/>
      <c r="CKO8" s="22"/>
      <c r="CKP8" s="22"/>
      <c r="CKQ8" s="22"/>
      <c r="CKR8" s="22"/>
      <c r="CKS8" s="22"/>
      <c r="CKT8" s="22"/>
      <c r="CKU8" s="22"/>
      <c r="CKV8" s="22"/>
      <c r="CKW8" s="22"/>
      <c r="CKX8" s="22"/>
      <c r="CKY8" s="22"/>
      <c r="CKZ8" s="22"/>
      <c r="CLA8" s="22"/>
      <c r="CLB8" s="22"/>
      <c r="CLC8" s="22"/>
      <c r="CLD8" s="22"/>
      <c r="CLE8" s="22"/>
      <c r="CLF8" s="22"/>
      <c r="CLG8" s="22"/>
      <c r="CLH8" s="22"/>
      <c r="CLI8" s="22"/>
      <c r="CLJ8" s="22"/>
      <c r="CLK8" s="22"/>
      <c r="CLL8" s="22"/>
      <c r="CLM8" s="22"/>
      <c r="CLN8" s="22"/>
      <c r="CLO8" s="22"/>
      <c r="CLP8" s="22"/>
      <c r="CLQ8" s="22"/>
      <c r="CLR8" s="22"/>
      <c r="CLS8" s="22"/>
      <c r="CLT8" s="22"/>
      <c r="CLU8" s="22"/>
      <c r="CLV8" s="22"/>
      <c r="CLW8" s="22"/>
      <c r="CLX8" s="22"/>
      <c r="CLY8" s="22"/>
      <c r="CLZ8" s="22"/>
      <c r="CMA8" s="22"/>
      <c r="CMB8" s="22"/>
      <c r="CMC8" s="22"/>
      <c r="CMD8" s="22"/>
      <c r="CME8" s="22"/>
      <c r="CMF8" s="22"/>
      <c r="CMG8" s="22"/>
      <c r="CMH8" s="22"/>
      <c r="CMI8" s="22"/>
      <c r="CMJ8" s="22"/>
      <c r="CMK8" s="22"/>
      <c r="CML8" s="22"/>
      <c r="CMM8" s="22"/>
      <c r="CMN8" s="22"/>
      <c r="CMO8" s="22"/>
      <c r="CMP8" s="22"/>
      <c r="CMQ8" s="22"/>
      <c r="CMR8" s="22"/>
      <c r="CMS8" s="22"/>
      <c r="CMT8" s="22"/>
      <c r="CMU8" s="22"/>
      <c r="CMV8" s="22"/>
      <c r="CMW8" s="22"/>
      <c r="CMX8" s="22"/>
      <c r="CMY8" s="22"/>
      <c r="CMZ8" s="22"/>
      <c r="CNA8" s="22"/>
      <c r="CNB8" s="22"/>
      <c r="CNC8" s="22"/>
      <c r="CND8" s="22"/>
      <c r="CNE8" s="22"/>
      <c r="CNF8" s="22"/>
      <c r="CNG8" s="22"/>
      <c r="CNH8" s="22"/>
      <c r="CNI8" s="22"/>
      <c r="CNJ8" s="22"/>
      <c r="CNK8" s="22"/>
      <c r="CNL8" s="22"/>
      <c r="CNM8" s="22"/>
      <c r="CNN8" s="22"/>
      <c r="CNO8" s="22"/>
      <c r="CNP8" s="22"/>
      <c r="CNQ8" s="22"/>
      <c r="CNR8" s="22"/>
      <c r="CNS8" s="22"/>
      <c r="CNT8" s="22"/>
      <c r="CNU8" s="22"/>
      <c r="CNV8" s="22"/>
      <c r="CNW8" s="22"/>
      <c r="CNX8" s="22"/>
      <c r="CNY8" s="22"/>
      <c r="CNZ8" s="22"/>
      <c r="COA8" s="22"/>
      <c r="COB8" s="22"/>
      <c r="COC8" s="22"/>
      <c r="COD8" s="22"/>
      <c r="COE8" s="22"/>
      <c r="COF8" s="22"/>
      <c r="COG8" s="22"/>
      <c r="COH8" s="22"/>
      <c r="COI8" s="22"/>
      <c r="COJ8" s="22"/>
      <c r="COK8" s="22"/>
      <c r="COL8" s="22"/>
      <c r="COM8" s="22"/>
      <c r="CON8" s="22"/>
      <c r="COO8" s="22"/>
      <c r="COP8" s="22"/>
      <c r="COQ8" s="22"/>
      <c r="COR8" s="22"/>
      <c r="COS8" s="22"/>
      <c r="COT8" s="22"/>
      <c r="COU8" s="22"/>
      <c r="COV8" s="22"/>
      <c r="COW8" s="22"/>
      <c r="COX8" s="22"/>
      <c r="COY8" s="22"/>
      <c r="COZ8" s="22"/>
      <c r="CPA8" s="22"/>
      <c r="CPB8" s="22"/>
      <c r="CPC8" s="22"/>
      <c r="CPD8" s="22"/>
      <c r="CPE8" s="22"/>
      <c r="CPF8" s="22"/>
      <c r="CPG8" s="22"/>
      <c r="CPH8" s="22"/>
      <c r="CPI8" s="22"/>
      <c r="CPJ8" s="22"/>
      <c r="CPK8" s="22"/>
      <c r="CPL8" s="22"/>
      <c r="CPM8" s="22"/>
      <c r="CPN8" s="22"/>
      <c r="CPO8" s="22"/>
      <c r="CPP8" s="22"/>
      <c r="CPQ8" s="22"/>
      <c r="CPR8" s="22"/>
      <c r="CPS8" s="22"/>
      <c r="CPT8" s="22"/>
      <c r="CPU8" s="22"/>
      <c r="CPV8" s="22"/>
      <c r="CPW8" s="22"/>
      <c r="CPX8" s="22"/>
      <c r="CPY8" s="22"/>
      <c r="CPZ8" s="22"/>
      <c r="CQA8" s="22"/>
      <c r="CQB8" s="22"/>
      <c r="CQC8" s="22"/>
      <c r="CQD8" s="22"/>
      <c r="CQE8" s="22"/>
      <c r="CQF8" s="22"/>
      <c r="CQG8" s="22"/>
      <c r="CQH8" s="22"/>
      <c r="CQI8" s="22"/>
      <c r="CQJ8" s="22"/>
      <c r="CQK8" s="22"/>
      <c r="CQL8" s="22"/>
      <c r="CQM8" s="22"/>
      <c r="CQN8" s="22"/>
      <c r="CQO8" s="22"/>
      <c r="CQP8" s="22"/>
      <c r="CQQ8" s="22"/>
      <c r="CQR8" s="22"/>
      <c r="CQS8" s="22"/>
      <c r="CQT8" s="22"/>
      <c r="CQU8" s="22"/>
      <c r="CQV8" s="22"/>
      <c r="CQW8" s="22"/>
      <c r="CQX8" s="22"/>
      <c r="CQY8" s="22"/>
      <c r="CQZ8" s="22"/>
      <c r="CRA8" s="22"/>
      <c r="CRB8" s="22"/>
      <c r="CRC8" s="22"/>
      <c r="CRD8" s="22"/>
      <c r="CRE8" s="22"/>
      <c r="CRF8" s="22"/>
      <c r="CRG8" s="22"/>
      <c r="CRH8" s="22"/>
      <c r="CRI8" s="22"/>
      <c r="CRJ8" s="22"/>
      <c r="CRK8" s="22"/>
      <c r="CRL8" s="22"/>
      <c r="CRM8" s="22"/>
      <c r="CRN8" s="22"/>
      <c r="CRO8" s="22"/>
      <c r="CRP8" s="22"/>
      <c r="CRQ8" s="22"/>
      <c r="CRR8" s="22"/>
      <c r="CRS8" s="22"/>
      <c r="CRT8" s="22"/>
      <c r="CRU8" s="22"/>
      <c r="CRV8" s="22"/>
      <c r="CRW8" s="22"/>
      <c r="CRX8" s="22"/>
      <c r="CRY8" s="22"/>
      <c r="CRZ8" s="22"/>
      <c r="CSA8" s="22"/>
      <c r="CSB8" s="22"/>
      <c r="CSC8" s="22"/>
      <c r="CSD8" s="22"/>
      <c r="CSE8" s="22"/>
      <c r="CSF8" s="22"/>
      <c r="CSG8" s="22"/>
      <c r="CSH8" s="22"/>
      <c r="CSI8" s="22"/>
      <c r="CSJ8" s="22"/>
      <c r="CSK8" s="22"/>
      <c r="CSL8" s="22"/>
      <c r="CSM8" s="22"/>
      <c r="CSN8" s="22"/>
      <c r="CSO8" s="22"/>
      <c r="CSP8" s="22"/>
      <c r="CSQ8" s="22"/>
      <c r="CSR8" s="22"/>
      <c r="CSS8" s="22"/>
      <c r="CST8" s="22"/>
      <c r="CSU8" s="22"/>
      <c r="CSV8" s="22"/>
      <c r="CSW8" s="22"/>
      <c r="CSX8" s="22"/>
      <c r="CSY8" s="22"/>
      <c r="CSZ8" s="22"/>
      <c r="CTA8" s="22"/>
      <c r="CTB8" s="22"/>
      <c r="CTC8" s="22"/>
      <c r="CTD8" s="22"/>
      <c r="CTE8" s="22"/>
      <c r="CTF8" s="22"/>
      <c r="CTG8" s="22"/>
      <c r="CTH8" s="22"/>
      <c r="CTI8" s="22"/>
      <c r="CTJ8" s="22"/>
      <c r="CTK8" s="22"/>
      <c r="CTL8" s="22"/>
      <c r="CTM8" s="22"/>
      <c r="CTN8" s="22"/>
      <c r="CTO8" s="22"/>
      <c r="CTP8" s="22"/>
      <c r="CTQ8" s="22"/>
      <c r="CTR8" s="22"/>
      <c r="CTS8" s="22"/>
      <c r="CTT8" s="22"/>
      <c r="CTU8" s="22"/>
      <c r="CTV8" s="22"/>
      <c r="CTW8" s="22"/>
      <c r="CTX8" s="22"/>
      <c r="CTY8" s="22"/>
      <c r="CTZ8" s="22"/>
      <c r="CUA8" s="22"/>
      <c r="CUB8" s="22"/>
      <c r="CUC8" s="22"/>
      <c r="CUD8" s="22"/>
      <c r="CUE8" s="22"/>
      <c r="CUF8" s="22"/>
      <c r="CUG8" s="22"/>
      <c r="CUH8" s="22"/>
      <c r="CUI8" s="22"/>
      <c r="CUJ8" s="22"/>
      <c r="CUK8" s="22"/>
      <c r="CUL8" s="22"/>
      <c r="CUM8" s="22"/>
      <c r="CUN8" s="22"/>
      <c r="CUO8" s="22"/>
      <c r="CUP8" s="22"/>
      <c r="CUQ8" s="22"/>
      <c r="CUR8" s="22"/>
      <c r="CUS8" s="22"/>
      <c r="CUT8" s="22"/>
      <c r="CUU8" s="22"/>
      <c r="CUV8" s="22"/>
      <c r="CUW8" s="22"/>
      <c r="CUX8" s="22"/>
      <c r="CUY8" s="22"/>
      <c r="CUZ8" s="22"/>
      <c r="CVA8" s="22"/>
      <c r="CVB8" s="22"/>
      <c r="CVC8" s="22"/>
      <c r="CVD8" s="22"/>
      <c r="CVE8" s="22"/>
      <c r="CVF8" s="22"/>
      <c r="CVG8" s="22"/>
      <c r="CVH8" s="22"/>
      <c r="CVI8" s="22"/>
      <c r="CVJ8" s="22"/>
      <c r="CVK8" s="22"/>
      <c r="CVL8" s="22"/>
      <c r="CVM8" s="22"/>
      <c r="CVN8" s="22"/>
      <c r="CVO8" s="22"/>
      <c r="CVP8" s="22"/>
      <c r="CVQ8" s="22"/>
      <c r="CVR8" s="22"/>
      <c r="CVS8" s="22"/>
      <c r="CVT8" s="22"/>
      <c r="CVU8" s="22"/>
      <c r="CVV8" s="22"/>
      <c r="CVW8" s="22"/>
      <c r="CVX8" s="22"/>
      <c r="CVY8" s="22"/>
      <c r="CVZ8" s="22"/>
      <c r="CWA8" s="22"/>
      <c r="CWB8" s="22"/>
      <c r="CWC8" s="22"/>
      <c r="CWD8" s="22"/>
      <c r="CWE8" s="22"/>
      <c r="CWF8" s="22"/>
      <c r="CWG8" s="22"/>
      <c r="CWH8" s="22"/>
      <c r="CWI8" s="22"/>
      <c r="CWJ8" s="22"/>
      <c r="CWK8" s="22"/>
      <c r="CWL8" s="22"/>
      <c r="CWM8" s="22"/>
      <c r="CWN8" s="22"/>
      <c r="CWO8" s="22"/>
      <c r="CWP8" s="22"/>
      <c r="CWQ8" s="22"/>
      <c r="CWR8" s="22"/>
      <c r="CWS8" s="22"/>
      <c r="CWT8" s="22"/>
      <c r="CWU8" s="22"/>
      <c r="CWV8" s="22"/>
      <c r="CWW8" s="22"/>
      <c r="CWX8" s="22"/>
      <c r="CWY8" s="22"/>
      <c r="CWZ8" s="22"/>
      <c r="CXA8" s="22"/>
      <c r="CXB8" s="22"/>
      <c r="CXC8" s="22"/>
      <c r="CXD8" s="22"/>
      <c r="CXE8" s="22"/>
      <c r="CXF8" s="22"/>
      <c r="CXG8" s="22"/>
      <c r="CXH8" s="22"/>
      <c r="CXI8" s="22"/>
      <c r="CXJ8" s="22"/>
      <c r="CXK8" s="22"/>
      <c r="CXL8" s="22"/>
      <c r="CXM8" s="22"/>
      <c r="CXN8" s="22"/>
      <c r="CXO8" s="22"/>
      <c r="CXP8" s="22"/>
      <c r="CXQ8" s="22"/>
      <c r="CXR8" s="22"/>
      <c r="CXS8" s="22"/>
      <c r="CXT8" s="22"/>
      <c r="CXU8" s="22"/>
      <c r="CXV8" s="22"/>
      <c r="CXW8" s="22"/>
      <c r="CXX8" s="22"/>
      <c r="CXY8" s="22"/>
      <c r="CXZ8" s="22"/>
      <c r="CYA8" s="22"/>
      <c r="CYB8" s="22"/>
      <c r="CYC8" s="22"/>
      <c r="CYD8" s="22"/>
      <c r="CYE8" s="22"/>
      <c r="CYF8" s="22"/>
      <c r="CYG8" s="22"/>
      <c r="CYH8" s="22"/>
      <c r="CYI8" s="22"/>
      <c r="CYJ8" s="22"/>
      <c r="CYK8" s="22"/>
      <c r="CYL8" s="22"/>
      <c r="CYM8" s="22"/>
      <c r="CYN8" s="22"/>
      <c r="CYO8" s="22"/>
      <c r="CYP8" s="22"/>
      <c r="CYQ8" s="22"/>
      <c r="CYR8" s="22"/>
      <c r="CYS8" s="22"/>
      <c r="CYT8" s="22"/>
      <c r="CYU8" s="22"/>
      <c r="CYV8" s="22"/>
      <c r="CYW8" s="22"/>
      <c r="CYX8" s="22"/>
      <c r="CYY8" s="22"/>
      <c r="CYZ8" s="22"/>
      <c r="CZA8" s="22"/>
      <c r="CZB8" s="22"/>
      <c r="CZC8" s="22"/>
      <c r="CZD8" s="22"/>
      <c r="CZE8" s="22"/>
      <c r="CZF8" s="22"/>
      <c r="CZG8" s="22"/>
      <c r="CZH8" s="22"/>
      <c r="CZI8" s="22"/>
      <c r="CZJ8" s="22"/>
      <c r="CZK8" s="22"/>
      <c r="CZL8" s="22"/>
      <c r="CZM8" s="22"/>
      <c r="CZN8" s="22"/>
      <c r="CZO8" s="22"/>
      <c r="CZP8" s="22"/>
      <c r="CZQ8" s="22"/>
      <c r="CZR8" s="22"/>
      <c r="CZS8" s="22"/>
      <c r="CZT8" s="22"/>
      <c r="CZU8" s="22"/>
      <c r="CZV8" s="22"/>
      <c r="CZW8" s="22"/>
      <c r="CZX8" s="22"/>
      <c r="CZY8" s="22"/>
      <c r="CZZ8" s="22"/>
      <c r="DAA8" s="22"/>
      <c r="DAB8" s="22"/>
      <c r="DAC8" s="22"/>
      <c r="DAD8" s="22"/>
    </row>
    <row r="9" spans="1:2734" ht="21" customHeight="1" thickTop="1" thickBot="1" x14ac:dyDescent="0.5">
      <c r="A9" s="16"/>
      <c r="B9" s="52" t="s">
        <v>35</v>
      </c>
      <c r="C9" s="53" t="s">
        <v>36</v>
      </c>
      <c r="D9" s="16"/>
      <c r="E9" s="17"/>
      <c r="F9" s="36">
        <v>6</v>
      </c>
      <c r="G9" s="37" t="s">
        <v>37</v>
      </c>
      <c r="H9" s="37"/>
      <c r="I9" s="37"/>
      <c r="J9" s="37"/>
      <c r="K9" s="37"/>
      <c r="L9" s="37"/>
      <c r="M9" s="38"/>
      <c r="N9" s="39"/>
      <c r="O9" s="17"/>
      <c r="P9" s="22"/>
      <c r="Q9" s="22"/>
      <c r="R9" s="22"/>
      <c r="S9" s="22"/>
      <c r="T9" s="22"/>
      <c r="U9" s="22"/>
      <c r="V9" s="22"/>
      <c r="W9" s="22"/>
      <c r="X9" s="22"/>
      <c r="Y9" s="22"/>
      <c r="Z9" s="22"/>
      <c r="AA9" s="40"/>
      <c r="AB9" s="41" t="s">
        <v>38</v>
      </c>
      <c r="AC9" s="42">
        <f t="shared" ref="AC9:AI9" si="4">IF($M9=AC$1,AC$3,0)</f>
        <v>0</v>
      </c>
      <c r="AD9" s="42">
        <f>IF($M9=AD$1,AD$3,0)</f>
        <v>0</v>
      </c>
      <c r="AE9" s="42">
        <f t="shared" si="4"/>
        <v>0</v>
      </c>
      <c r="AF9" s="42">
        <f t="shared" si="4"/>
        <v>0</v>
      </c>
      <c r="AG9" s="42">
        <f t="shared" si="4"/>
        <v>0</v>
      </c>
      <c r="AH9" s="42">
        <f t="shared" si="4"/>
        <v>0</v>
      </c>
      <c r="AI9" s="42">
        <f t="shared" si="4"/>
        <v>0</v>
      </c>
      <c r="AJ9" s="43">
        <f>SUM(AC9:AI9)</f>
        <v>0</v>
      </c>
      <c r="AK9" s="45">
        <f>AJ9-AJ8</f>
        <v>0</v>
      </c>
      <c r="AL9" s="43">
        <f>AVERAGE(AJ8,AJ9)</f>
        <v>0</v>
      </c>
      <c r="AM9" s="26"/>
      <c r="AN9" s="44">
        <f t="shared" si="0"/>
        <v>0</v>
      </c>
      <c r="AO9" s="22"/>
      <c r="AP9" s="22" t="s">
        <v>39</v>
      </c>
      <c r="AQ9" s="22" t="s">
        <v>32</v>
      </c>
      <c r="AR9" s="22"/>
      <c r="AS9" s="22"/>
      <c r="AT9" s="22"/>
      <c r="AU9" s="22"/>
      <c r="AV9" s="22"/>
      <c r="AW9" s="22" t="s">
        <v>40</v>
      </c>
      <c r="AX9" s="46">
        <v>5</v>
      </c>
      <c r="AY9" s="22"/>
      <c r="AZ9" s="47" t="s">
        <v>41</v>
      </c>
      <c r="BA9" s="48">
        <v>1</v>
      </c>
      <c r="BB9" s="48">
        <v>-1</v>
      </c>
      <c r="BC9" s="22"/>
      <c r="BD9" s="22"/>
      <c r="BE9" s="22"/>
      <c r="BF9" s="22"/>
      <c r="BG9" s="22"/>
      <c r="BH9" s="22"/>
      <c r="BI9" s="22"/>
      <c r="BJ9" s="22"/>
      <c r="BK9" s="22"/>
      <c r="BL9" s="22"/>
      <c r="BM9" s="22"/>
      <c r="BN9" s="22"/>
      <c r="BO9" s="22"/>
      <c r="BP9" s="22"/>
      <c r="BQ9" s="22"/>
      <c r="BR9" s="22"/>
      <c r="BS9" s="22"/>
      <c r="BT9" s="22"/>
      <c r="BU9" s="22"/>
      <c r="BV9" s="22"/>
      <c r="BW9" s="22"/>
      <c r="BX9" s="22"/>
      <c r="BY9" s="22"/>
      <c r="BZ9" s="22"/>
      <c r="CA9" s="22"/>
      <c r="CB9" s="22"/>
      <c r="CC9" s="22"/>
      <c r="CD9" s="22"/>
      <c r="CE9" s="22"/>
      <c r="CF9" s="22"/>
      <c r="CG9" s="22"/>
      <c r="CH9" s="22"/>
      <c r="CI9" s="22"/>
      <c r="CJ9" s="22"/>
      <c r="CK9" s="22"/>
      <c r="CL9" s="22"/>
      <c r="CM9" s="22"/>
      <c r="CN9" s="22"/>
      <c r="CO9" s="22"/>
      <c r="CP9" s="22"/>
      <c r="CQ9" s="22"/>
      <c r="CR9" s="22"/>
      <c r="CS9" s="22"/>
      <c r="CT9" s="22"/>
      <c r="CU9" s="22"/>
      <c r="CV9" s="22"/>
      <c r="CW9" s="22"/>
      <c r="CX9" s="22"/>
      <c r="CY9" s="22"/>
      <c r="CZ9" s="22"/>
      <c r="DA9" s="22"/>
      <c r="DB9" s="22"/>
      <c r="DC9" s="22"/>
      <c r="DD9" s="22"/>
      <c r="DE9" s="22"/>
      <c r="DF9" s="22"/>
      <c r="DG9" s="22"/>
      <c r="DH9" s="22"/>
      <c r="DI9" s="22"/>
      <c r="DJ9" s="22"/>
      <c r="DK9" s="22"/>
      <c r="DL9" s="22"/>
      <c r="DM9" s="22"/>
      <c r="DN9" s="22"/>
      <c r="DO9" s="22"/>
      <c r="DP9" s="22"/>
      <c r="DQ9" s="22"/>
      <c r="DR9" s="22"/>
      <c r="DS9" s="22"/>
      <c r="DT9" s="22"/>
      <c r="DU9" s="22"/>
      <c r="DV9" s="22"/>
      <c r="DW9" s="22"/>
      <c r="DX9" s="22"/>
      <c r="DY9" s="22"/>
      <c r="DZ9" s="22"/>
      <c r="EA9" s="22"/>
      <c r="EB9" s="22"/>
      <c r="EC9" s="22"/>
      <c r="ED9" s="22"/>
      <c r="EE9" s="22"/>
      <c r="EF9" s="22"/>
      <c r="EG9" s="22"/>
      <c r="EH9" s="22"/>
      <c r="EI9" s="22"/>
      <c r="EJ9" s="22"/>
      <c r="EK9" s="22"/>
      <c r="EL9" s="22"/>
      <c r="EM9" s="22"/>
      <c r="EN9" s="22"/>
      <c r="EO9" s="22"/>
      <c r="EP9" s="22"/>
      <c r="EQ9" s="22"/>
      <c r="ER9" s="22"/>
      <c r="ES9" s="22"/>
      <c r="ET9" s="22"/>
      <c r="EU9" s="22"/>
      <c r="EV9" s="22"/>
      <c r="EW9" s="22"/>
      <c r="EX9" s="22"/>
      <c r="EY9" s="22"/>
      <c r="EZ9" s="22"/>
      <c r="FA9" s="22"/>
      <c r="FB9" s="22"/>
      <c r="FC9" s="22"/>
      <c r="FD9" s="22"/>
      <c r="FE9" s="22"/>
      <c r="FF9" s="22"/>
      <c r="FG9" s="22"/>
      <c r="FH9" s="22"/>
      <c r="FI9" s="22"/>
      <c r="FJ9" s="22"/>
      <c r="FK9" s="22"/>
      <c r="FL9" s="22"/>
      <c r="FM9" s="22"/>
      <c r="FN9" s="22"/>
      <c r="FO9" s="22"/>
      <c r="FP9" s="22"/>
      <c r="FQ9" s="22"/>
      <c r="FR9" s="22"/>
      <c r="FS9" s="22"/>
      <c r="FT9" s="22"/>
      <c r="FU9" s="22"/>
      <c r="FV9" s="22"/>
      <c r="FW9" s="22"/>
      <c r="FX9" s="22"/>
      <c r="FY9" s="22"/>
      <c r="FZ9" s="22"/>
      <c r="GA9" s="22"/>
      <c r="GB9" s="22"/>
      <c r="GC9" s="22"/>
      <c r="GD9" s="22"/>
      <c r="GE9" s="22"/>
      <c r="GF9" s="22"/>
      <c r="GG9" s="22"/>
      <c r="GH9" s="22"/>
      <c r="GI9" s="22"/>
      <c r="GJ9" s="22"/>
      <c r="GK9" s="22"/>
      <c r="GL9" s="22"/>
      <c r="GM9" s="22"/>
      <c r="GN9" s="22"/>
      <c r="GO9" s="22"/>
      <c r="GP9" s="22"/>
      <c r="GQ9" s="22"/>
      <c r="GR9" s="22"/>
      <c r="GS9" s="22"/>
      <c r="GT9" s="22"/>
      <c r="GU9" s="22"/>
      <c r="GV9" s="22"/>
      <c r="GW9" s="22"/>
      <c r="GX9" s="22"/>
      <c r="GY9" s="22"/>
      <c r="GZ9" s="22"/>
      <c r="HA9" s="22"/>
      <c r="HB9" s="22"/>
      <c r="HC9" s="22"/>
      <c r="HD9" s="22"/>
      <c r="HE9" s="22"/>
      <c r="HF9" s="22"/>
      <c r="HG9" s="22"/>
      <c r="HH9" s="22"/>
      <c r="HI9" s="22"/>
      <c r="HJ9" s="22"/>
      <c r="HK9" s="22"/>
      <c r="HL9" s="22"/>
      <c r="HM9" s="22"/>
      <c r="HN9" s="22"/>
      <c r="HO9" s="22"/>
      <c r="HP9" s="22"/>
      <c r="HQ9" s="22"/>
      <c r="HR9" s="22"/>
      <c r="HS9" s="22"/>
      <c r="HT9" s="22"/>
      <c r="HU9" s="22"/>
      <c r="HV9" s="22"/>
      <c r="HW9" s="22"/>
      <c r="HX9" s="22"/>
      <c r="HY9" s="22"/>
      <c r="HZ9" s="22"/>
      <c r="IA9" s="22"/>
      <c r="IB9" s="22"/>
      <c r="IC9" s="22"/>
      <c r="ID9" s="22"/>
      <c r="IE9" s="22"/>
      <c r="IF9" s="22"/>
      <c r="IG9" s="22"/>
      <c r="IH9" s="22"/>
      <c r="II9" s="22"/>
      <c r="IJ9" s="22"/>
      <c r="IK9" s="22"/>
      <c r="IL9" s="22"/>
      <c r="IM9" s="22"/>
      <c r="IN9" s="22"/>
      <c r="IO9" s="22"/>
      <c r="IP9" s="22"/>
      <c r="IQ9" s="22"/>
      <c r="IR9" s="22"/>
      <c r="IS9" s="22"/>
      <c r="IT9" s="22"/>
      <c r="IU9" s="22"/>
      <c r="IV9" s="22"/>
      <c r="IW9" s="22"/>
      <c r="IX9" s="22"/>
      <c r="IY9" s="22"/>
      <c r="IZ9" s="22"/>
      <c r="JA9" s="22"/>
      <c r="JB9" s="22"/>
      <c r="JC9" s="22"/>
      <c r="JD9" s="22"/>
      <c r="JE9" s="22"/>
      <c r="JF9" s="22"/>
      <c r="JG9" s="22"/>
      <c r="JH9" s="22"/>
      <c r="JI9" s="22"/>
      <c r="JJ9" s="22"/>
      <c r="JK9" s="22"/>
      <c r="JL9" s="22"/>
      <c r="JM9" s="22"/>
      <c r="JN9" s="22"/>
      <c r="JO9" s="22"/>
      <c r="JP9" s="22"/>
      <c r="JQ9" s="22"/>
      <c r="JR9" s="22"/>
      <c r="JS9" s="22"/>
      <c r="JT9" s="22"/>
      <c r="JU9" s="22"/>
      <c r="JV9" s="22"/>
      <c r="JW9" s="22"/>
      <c r="JX9" s="22"/>
      <c r="JY9" s="22"/>
      <c r="JZ9" s="22"/>
      <c r="KA9" s="22"/>
      <c r="KB9" s="22"/>
      <c r="KC9" s="22"/>
      <c r="KD9" s="22"/>
      <c r="KE9" s="22"/>
      <c r="KF9" s="22"/>
      <c r="KG9" s="22"/>
      <c r="KH9" s="22"/>
      <c r="KI9" s="22"/>
      <c r="KJ9" s="22"/>
      <c r="KK9" s="22"/>
      <c r="KL9" s="22"/>
      <c r="KM9" s="22"/>
      <c r="KN9" s="22"/>
      <c r="KO9" s="22"/>
      <c r="KP9" s="22"/>
      <c r="KQ9" s="22"/>
      <c r="KR9" s="22"/>
      <c r="KS9" s="22"/>
      <c r="KT9" s="22"/>
      <c r="KU9" s="22"/>
      <c r="KV9" s="22"/>
      <c r="KW9" s="22"/>
      <c r="KX9" s="22"/>
      <c r="KY9" s="22"/>
      <c r="KZ9" s="22"/>
      <c r="LA9" s="22"/>
      <c r="LB9" s="22"/>
      <c r="LC9" s="22"/>
      <c r="LD9" s="22"/>
      <c r="LE9" s="22"/>
      <c r="LF9" s="22"/>
      <c r="LG9" s="22"/>
      <c r="LH9" s="22"/>
      <c r="LI9" s="22"/>
      <c r="LJ9" s="22"/>
      <c r="LK9" s="22"/>
      <c r="LL9" s="22"/>
      <c r="LM9" s="22"/>
      <c r="LN9" s="22"/>
      <c r="LO9" s="22"/>
      <c r="LP9" s="22"/>
      <c r="LQ9" s="22"/>
      <c r="LR9" s="22"/>
      <c r="LS9" s="22"/>
      <c r="LT9" s="22"/>
      <c r="LU9" s="22"/>
      <c r="LV9" s="22"/>
      <c r="LW9" s="22"/>
      <c r="LX9" s="22"/>
      <c r="LY9" s="22"/>
      <c r="LZ9" s="22"/>
      <c r="MA9" s="22"/>
      <c r="MB9" s="22"/>
      <c r="MC9" s="22"/>
      <c r="MD9" s="22"/>
      <c r="ME9" s="22"/>
      <c r="MF9" s="22"/>
      <c r="MG9" s="22"/>
      <c r="MH9" s="22"/>
      <c r="MI9" s="22"/>
      <c r="MJ9" s="22"/>
      <c r="MK9" s="22"/>
      <c r="ML9" s="22"/>
      <c r="MM9" s="22"/>
      <c r="MN9" s="22"/>
      <c r="MO9" s="22"/>
      <c r="MP9" s="22"/>
      <c r="MQ9" s="22"/>
      <c r="MR9" s="22"/>
      <c r="MS9" s="22"/>
      <c r="MT9" s="22"/>
      <c r="MU9" s="22"/>
      <c r="MV9" s="22"/>
      <c r="MW9" s="22"/>
      <c r="MX9" s="22"/>
      <c r="MY9" s="22"/>
      <c r="MZ9" s="22"/>
      <c r="NA9" s="22"/>
      <c r="NB9" s="22"/>
      <c r="NC9" s="22"/>
      <c r="ND9" s="22"/>
      <c r="NE9" s="22"/>
      <c r="NF9" s="22"/>
      <c r="NG9" s="22"/>
      <c r="NH9" s="22"/>
      <c r="NI9" s="22"/>
      <c r="NJ9" s="22"/>
      <c r="NK9" s="22"/>
      <c r="NL9" s="22"/>
      <c r="NM9" s="22"/>
      <c r="NN9" s="22"/>
      <c r="NO9" s="22"/>
      <c r="NP9" s="22"/>
      <c r="NQ9" s="22"/>
      <c r="NR9" s="22"/>
      <c r="NS9" s="22"/>
      <c r="NT9" s="22"/>
      <c r="NU9" s="22"/>
      <c r="NV9" s="22"/>
      <c r="NW9" s="22"/>
      <c r="NX9" s="22"/>
      <c r="NY9" s="22"/>
      <c r="NZ9" s="22"/>
      <c r="OA9" s="22"/>
      <c r="OB9" s="22"/>
      <c r="OC9" s="22"/>
      <c r="OD9" s="22"/>
      <c r="OE9" s="22"/>
      <c r="OF9" s="22"/>
      <c r="OG9" s="22"/>
      <c r="OH9" s="22"/>
      <c r="OI9" s="22"/>
      <c r="OJ9" s="22"/>
      <c r="OK9" s="22"/>
      <c r="OL9" s="22"/>
      <c r="OM9" s="22"/>
      <c r="ON9" s="22"/>
      <c r="OO9" s="22"/>
      <c r="OP9" s="22"/>
      <c r="OQ9" s="22"/>
      <c r="OR9" s="22"/>
      <c r="OS9" s="22"/>
      <c r="OT9" s="22"/>
      <c r="OU9" s="22"/>
      <c r="OV9" s="22"/>
      <c r="OW9" s="22"/>
      <c r="OX9" s="22"/>
      <c r="OY9" s="22"/>
      <c r="OZ9" s="22"/>
      <c r="PA9" s="22"/>
      <c r="PB9" s="22"/>
      <c r="PC9" s="22"/>
      <c r="PD9" s="22"/>
      <c r="PE9" s="22"/>
      <c r="PF9" s="22"/>
      <c r="PG9" s="22"/>
      <c r="PH9" s="22"/>
      <c r="PI9" s="22"/>
      <c r="PJ9" s="22"/>
      <c r="PK9" s="22"/>
      <c r="PL9" s="22"/>
      <c r="PM9" s="22"/>
      <c r="PN9" s="22"/>
      <c r="PO9" s="22"/>
      <c r="PP9" s="22"/>
      <c r="PQ9" s="22"/>
      <c r="PR9" s="22"/>
      <c r="PS9" s="22"/>
      <c r="PT9" s="22"/>
      <c r="PU9" s="22"/>
      <c r="PV9" s="22"/>
      <c r="PW9" s="22"/>
      <c r="PX9" s="22"/>
      <c r="PY9" s="22"/>
      <c r="PZ9" s="22"/>
      <c r="QA9" s="22"/>
      <c r="QB9" s="22"/>
      <c r="QC9" s="22"/>
      <c r="QD9" s="22"/>
      <c r="QE9" s="22"/>
      <c r="QF9" s="22"/>
      <c r="QG9" s="22"/>
      <c r="QH9" s="22"/>
      <c r="QI9" s="22"/>
      <c r="QJ9" s="22"/>
      <c r="QK9" s="22"/>
      <c r="QL9" s="22"/>
      <c r="QM9" s="22"/>
      <c r="QN9" s="22"/>
      <c r="QO9" s="22"/>
      <c r="QP9" s="22"/>
      <c r="QQ9" s="22"/>
      <c r="QR9" s="22"/>
      <c r="QS9" s="22"/>
      <c r="QT9" s="22"/>
      <c r="QU9" s="22"/>
      <c r="QV9" s="22"/>
      <c r="QW9" s="22"/>
      <c r="QX9" s="22"/>
      <c r="QY9" s="22"/>
      <c r="QZ9" s="22"/>
      <c r="RA9" s="22"/>
      <c r="RB9" s="22"/>
      <c r="RC9" s="22"/>
      <c r="RD9" s="22"/>
      <c r="RE9" s="22"/>
      <c r="RF9" s="22"/>
      <c r="RG9" s="22"/>
      <c r="RH9" s="22"/>
      <c r="RI9" s="22"/>
      <c r="RJ9" s="22"/>
      <c r="RK9" s="22"/>
      <c r="RL9" s="22"/>
      <c r="RM9" s="22"/>
      <c r="RN9" s="22"/>
      <c r="RO9" s="22"/>
      <c r="RP9" s="22"/>
      <c r="RQ9" s="22"/>
      <c r="RR9" s="22"/>
      <c r="RS9" s="22"/>
      <c r="RT9" s="22"/>
      <c r="RU9" s="22"/>
      <c r="RV9" s="22"/>
      <c r="RW9" s="22"/>
      <c r="RX9" s="22"/>
      <c r="RY9" s="22"/>
      <c r="RZ9" s="22"/>
      <c r="SA9" s="22"/>
      <c r="SB9" s="22"/>
      <c r="SC9" s="22"/>
      <c r="SD9" s="22"/>
      <c r="SE9" s="22"/>
      <c r="SF9" s="22"/>
      <c r="SG9" s="22"/>
      <c r="SH9" s="22"/>
      <c r="SI9" s="22"/>
      <c r="SJ9" s="22"/>
      <c r="SK9" s="22"/>
      <c r="SL9" s="22"/>
      <c r="SM9" s="22"/>
      <c r="SN9" s="22"/>
      <c r="SO9" s="22"/>
      <c r="SP9" s="22"/>
      <c r="SQ9" s="22"/>
      <c r="SR9" s="22"/>
      <c r="SS9" s="22"/>
      <c r="ST9" s="22"/>
      <c r="SU9" s="22"/>
      <c r="SV9" s="22"/>
      <c r="SW9" s="22"/>
      <c r="SX9" s="22"/>
      <c r="SY9" s="22"/>
      <c r="SZ9" s="22"/>
      <c r="TA9" s="22"/>
      <c r="TB9" s="22"/>
      <c r="TC9" s="22"/>
      <c r="TD9" s="22"/>
      <c r="TE9" s="22"/>
      <c r="TF9" s="22"/>
      <c r="TG9" s="22"/>
      <c r="TH9" s="22"/>
      <c r="TI9" s="22"/>
      <c r="TJ9" s="22"/>
      <c r="TK9" s="22"/>
      <c r="TL9" s="22"/>
      <c r="TM9" s="22"/>
      <c r="TN9" s="22"/>
      <c r="TO9" s="22"/>
      <c r="TP9" s="22"/>
      <c r="TQ9" s="22"/>
      <c r="TR9" s="22"/>
      <c r="TS9" s="22"/>
      <c r="TT9" s="22"/>
      <c r="TU9" s="22"/>
      <c r="TV9" s="22"/>
      <c r="TW9" s="22"/>
      <c r="TX9" s="22"/>
      <c r="TY9" s="22"/>
      <c r="TZ9" s="22"/>
      <c r="UA9" s="22"/>
      <c r="UB9" s="22"/>
      <c r="UC9" s="22"/>
      <c r="UD9" s="22"/>
      <c r="UE9" s="22"/>
      <c r="UF9" s="22"/>
      <c r="UG9" s="22"/>
      <c r="UH9" s="22"/>
      <c r="UI9" s="22"/>
      <c r="UJ9" s="22"/>
      <c r="UK9" s="22"/>
      <c r="UL9" s="22"/>
      <c r="UM9" s="22"/>
      <c r="UN9" s="22"/>
      <c r="UO9" s="22"/>
      <c r="UP9" s="22"/>
      <c r="UQ9" s="22"/>
      <c r="UR9" s="22"/>
      <c r="US9" s="22"/>
      <c r="UT9" s="22"/>
      <c r="UU9" s="22"/>
      <c r="UV9" s="22"/>
      <c r="UW9" s="22"/>
      <c r="UX9" s="22"/>
      <c r="UY9" s="22"/>
      <c r="UZ9" s="22"/>
      <c r="VA9" s="22"/>
      <c r="VB9" s="22"/>
      <c r="VC9" s="22"/>
      <c r="VD9" s="22"/>
      <c r="VE9" s="22"/>
      <c r="VF9" s="22"/>
      <c r="VG9" s="22"/>
      <c r="VH9" s="22"/>
      <c r="VI9" s="22"/>
      <c r="VJ9" s="22"/>
      <c r="VK9" s="22"/>
      <c r="VL9" s="22"/>
      <c r="VM9" s="22"/>
      <c r="VN9" s="22"/>
      <c r="VO9" s="22"/>
      <c r="VP9" s="22"/>
      <c r="VQ9" s="22"/>
      <c r="VR9" s="22"/>
      <c r="VS9" s="22"/>
      <c r="VT9" s="22"/>
      <c r="VU9" s="22"/>
      <c r="VV9" s="22"/>
      <c r="VW9" s="22"/>
      <c r="VX9" s="22"/>
      <c r="VY9" s="22"/>
      <c r="VZ9" s="22"/>
      <c r="WA9" s="22"/>
      <c r="WB9" s="22"/>
      <c r="WC9" s="22"/>
      <c r="WD9" s="22"/>
      <c r="WE9" s="22"/>
      <c r="WF9" s="22"/>
      <c r="WG9" s="22"/>
      <c r="WH9" s="22"/>
      <c r="WI9" s="22"/>
      <c r="WJ9" s="22"/>
      <c r="WK9" s="22"/>
      <c r="WL9" s="22"/>
      <c r="WM9" s="22"/>
      <c r="WN9" s="22"/>
      <c r="WO9" s="22"/>
      <c r="WP9" s="22"/>
      <c r="WQ9" s="22"/>
      <c r="WR9" s="22"/>
      <c r="WS9" s="22"/>
      <c r="WT9" s="22"/>
      <c r="WU9" s="22"/>
      <c r="WV9" s="22"/>
      <c r="WW9" s="22"/>
      <c r="WX9" s="22"/>
      <c r="WY9" s="22"/>
      <c r="WZ9" s="22"/>
      <c r="XA9" s="22"/>
      <c r="XB9" s="22"/>
      <c r="XC9" s="22"/>
      <c r="XD9" s="22"/>
      <c r="XE9" s="22"/>
      <c r="XF9" s="22"/>
      <c r="XG9" s="22"/>
      <c r="XH9" s="22"/>
      <c r="XI9" s="22"/>
      <c r="XJ9" s="22"/>
      <c r="XK9" s="22"/>
      <c r="XL9" s="22"/>
      <c r="XM9" s="22"/>
      <c r="XN9" s="22"/>
      <c r="XO9" s="22"/>
      <c r="XP9" s="22"/>
      <c r="XQ9" s="22"/>
      <c r="XR9" s="22"/>
      <c r="XS9" s="22"/>
      <c r="XT9" s="22"/>
      <c r="XU9" s="22"/>
      <c r="XV9" s="22"/>
      <c r="XW9" s="22"/>
      <c r="XX9" s="22"/>
      <c r="XY9" s="22"/>
      <c r="XZ9" s="22"/>
      <c r="YA9" s="22"/>
      <c r="YB9" s="22"/>
      <c r="YC9" s="22"/>
      <c r="YD9" s="22"/>
      <c r="YE9" s="22"/>
      <c r="YF9" s="22"/>
      <c r="YG9" s="22"/>
      <c r="YH9" s="22"/>
      <c r="YI9" s="22"/>
      <c r="YJ9" s="22"/>
      <c r="YK9" s="22"/>
      <c r="YL9" s="22"/>
      <c r="YM9" s="22"/>
      <c r="YN9" s="22"/>
      <c r="YO9" s="22"/>
      <c r="YP9" s="22"/>
      <c r="YQ9" s="22"/>
      <c r="YR9" s="22"/>
      <c r="YS9" s="22"/>
      <c r="YT9" s="22"/>
      <c r="YU9" s="22"/>
      <c r="YV9" s="22"/>
      <c r="YW9" s="22"/>
      <c r="YX9" s="22"/>
      <c r="YY9" s="22"/>
      <c r="YZ9" s="22"/>
      <c r="ZA9" s="22"/>
      <c r="ZB9" s="22"/>
      <c r="ZC9" s="22"/>
      <c r="ZD9" s="22"/>
      <c r="ZE9" s="22"/>
      <c r="ZF9" s="22"/>
      <c r="ZG9" s="22"/>
      <c r="ZH9" s="22"/>
      <c r="ZI9" s="22"/>
      <c r="ZJ9" s="22"/>
      <c r="ZK9" s="22"/>
      <c r="ZL9" s="22"/>
      <c r="ZM9" s="22"/>
      <c r="ZN9" s="22"/>
      <c r="ZO9" s="22"/>
      <c r="ZP9" s="22"/>
      <c r="ZQ9" s="22"/>
      <c r="ZR9" s="22"/>
      <c r="ZS9" s="22"/>
      <c r="ZT9" s="22"/>
      <c r="ZU9" s="22"/>
      <c r="ZV9" s="22"/>
      <c r="ZW9" s="22"/>
      <c r="ZX9" s="22"/>
      <c r="ZY9" s="22"/>
      <c r="ZZ9" s="22"/>
      <c r="AAA9" s="22"/>
      <c r="AAB9" s="22"/>
      <c r="AAC9" s="22"/>
      <c r="AAD9" s="22"/>
      <c r="AAE9" s="22"/>
      <c r="AAF9" s="22"/>
      <c r="AAG9" s="22"/>
      <c r="AAH9" s="22"/>
      <c r="AAI9" s="22"/>
      <c r="AAJ9" s="22"/>
      <c r="AAK9" s="22"/>
      <c r="AAL9" s="22"/>
      <c r="AAM9" s="22"/>
      <c r="AAN9" s="22"/>
      <c r="AAO9" s="22"/>
      <c r="AAP9" s="22"/>
      <c r="AAQ9" s="22"/>
      <c r="AAR9" s="22"/>
      <c r="AAS9" s="22"/>
      <c r="AAT9" s="22"/>
      <c r="AAU9" s="22"/>
      <c r="AAV9" s="22"/>
      <c r="AAW9" s="22"/>
      <c r="AAX9" s="22"/>
      <c r="AAY9" s="22"/>
      <c r="AAZ9" s="22"/>
      <c r="ABA9" s="22"/>
      <c r="ABB9" s="22"/>
      <c r="ABC9" s="22"/>
      <c r="ABD9" s="22"/>
      <c r="ABE9" s="22"/>
      <c r="ABF9" s="22"/>
      <c r="ABG9" s="22"/>
      <c r="ABH9" s="22"/>
      <c r="ABI9" s="22"/>
      <c r="ABJ9" s="22"/>
      <c r="ABK9" s="22"/>
      <c r="ABL9" s="22"/>
      <c r="ABM9" s="22"/>
      <c r="ABN9" s="22"/>
      <c r="ABO9" s="22"/>
      <c r="ABP9" s="22"/>
      <c r="ABQ9" s="22"/>
      <c r="ABR9" s="22"/>
      <c r="ABS9" s="22"/>
      <c r="ABT9" s="22"/>
      <c r="ABU9" s="22"/>
      <c r="ABV9" s="22"/>
      <c r="ABW9" s="22"/>
      <c r="ABX9" s="22"/>
      <c r="ABY9" s="22"/>
      <c r="ABZ9" s="22"/>
      <c r="ACA9" s="22"/>
      <c r="ACB9" s="22"/>
      <c r="ACC9" s="22"/>
      <c r="ACD9" s="22"/>
      <c r="ACE9" s="22"/>
      <c r="ACF9" s="22"/>
      <c r="ACG9" s="22"/>
      <c r="ACH9" s="22"/>
      <c r="ACI9" s="22"/>
      <c r="ACJ9" s="22"/>
      <c r="ACK9" s="22"/>
      <c r="ACL9" s="22"/>
      <c r="ACM9" s="22"/>
      <c r="ACN9" s="22"/>
      <c r="ACO9" s="22"/>
      <c r="ACP9" s="22"/>
      <c r="ACQ9" s="22"/>
      <c r="ACR9" s="22"/>
      <c r="ACS9" s="22"/>
      <c r="ACT9" s="22"/>
      <c r="ACU9" s="22"/>
      <c r="ACV9" s="22"/>
      <c r="ACW9" s="22"/>
      <c r="ACX9" s="22"/>
      <c r="ACY9" s="22"/>
      <c r="ACZ9" s="22"/>
      <c r="ADA9" s="22"/>
      <c r="ADB9" s="22"/>
      <c r="ADC9" s="22"/>
      <c r="ADD9" s="22"/>
      <c r="ADE9" s="22"/>
      <c r="ADF9" s="22"/>
      <c r="ADG9" s="22"/>
      <c r="ADH9" s="22"/>
      <c r="ADI9" s="22"/>
      <c r="ADJ9" s="22"/>
      <c r="ADK9" s="22"/>
      <c r="ADL9" s="22"/>
      <c r="ADM9" s="22"/>
      <c r="ADN9" s="22"/>
      <c r="ADO9" s="22"/>
      <c r="ADP9" s="22"/>
      <c r="ADQ9" s="22"/>
      <c r="ADR9" s="22"/>
      <c r="ADS9" s="22"/>
      <c r="ADT9" s="22"/>
      <c r="ADU9" s="22"/>
      <c r="ADV9" s="22"/>
      <c r="ADW9" s="22"/>
      <c r="ADX9" s="22"/>
      <c r="ADY9" s="22"/>
      <c r="ADZ9" s="22"/>
      <c r="AEA9" s="22"/>
      <c r="AEB9" s="22"/>
      <c r="AEC9" s="22"/>
      <c r="AED9" s="22"/>
      <c r="AEE9" s="22"/>
      <c r="AEF9" s="22"/>
      <c r="AEG9" s="22"/>
      <c r="AEH9" s="22"/>
      <c r="AEI9" s="22"/>
      <c r="AEJ9" s="22"/>
      <c r="AEK9" s="22"/>
      <c r="AEL9" s="22"/>
      <c r="AEM9" s="22"/>
      <c r="AEN9" s="22"/>
      <c r="AEO9" s="22"/>
      <c r="AEP9" s="22"/>
      <c r="AEQ9" s="22"/>
      <c r="AER9" s="22"/>
      <c r="AES9" s="22"/>
      <c r="AET9" s="22"/>
      <c r="AEU9" s="22"/>
      <c r="AEV9" s="22"/>
      <c r="AEW9" s="22"/>
      <c r="AEX9" s="22"/>
      <c r="AEY9" s="22"/>
      <c r="AEZ9" s="22"/>
      <c r="AFA9" s="22"/>
      <c r="AFB9" s="22"/>
      <c r="AFC9" s="22"/>
      <c r="AFD9" s="22"/>
      <c r="AFE9" s="22"/>
      <c r="AFF9" s="22"/>
      <c r="AFG9" s="22"/>
      <c r="AFH9" s="22"/>
      <c r="AFI9" s="22"/>
      <c r="AFJ9" s="22"/>
      <c r="AFK9" s="22"/>
      <c r="AFL9" s="22"/>
      <c r="AFM9" s="22"/>
      <c r="AFN9" s="22"/>
      <c r="AFO9" s="22"/>
      <c r="AFP9" s="22"/>
      <c r="AFQ9" s="22"/>
      <c r="AFR9" s="22"/>
      <c r="AFS9" s="22"/>
      <c r="AFT9" s="22"/>
      <c r="AFU9" s="22"/>
      <c r="AFV9" s="22"/>
      <c r="AFW9" s="22"/>
      <c r="AFX9" s="22"/>
      <c r="AFY9" s="22"/>
      <c r="AFZ9" s="22"/>
      <c r="AGA9" s="22"/>
      <c r="AGB9" s="22"/>
      <c r="AGC9" s="22"/>
      <c r="AGD9" s="22"/>
      <c r="AGE9" s="22"/>
      <c r="AGF9" s="22"/>
      <c r="AGG9" s="22"/>
      <c r="AGH9" s="22"/>
      <c r="AGI9" s="22"/>
      <c r="AGJ9" s="22"/>
      <c r="AGK9" s="22"/>
      <c r="AGL9" s="22"/>
      <c r="AGM9" s="22"/>
      <c r="AGN9" s="22"/>
      <c r="AGO9" s="22"/>
      <c r="AGP9" s="22"/>
      <c r="AGQ9" s="22"/>
      <c r="AGR9" s="22"/>
      <c r="AGS9" s="22"/>
      <c r="AGT9" s="22"/>
      <c r="AGU9" s="22"/>
      <c r="AGV9" s="22"/>
      <c r="AGW9" s="22"/>
      <c r="AGX9" s="22"/>
      <c r="AGY9" s="22"/>
      <c r="AGZ9" s="22"/>
      <c r="AHA9" s="22"/>
      <c r="AHB9" s="22"/>
      <c r="AHC9" s="22"/>
      <c r="AHD9" s="22"/>
      <c r="AHE9" s="22"/>
      <c r="AHF9" s="22"/>
      <c r="AHG9" s="22"/>
      <c r="AHH9" s="22"/>
      <c r="AHI9" s="22"/>
      <c r="AHJ9" s="22"/>
      <c r="AHK9" s="22"/>
      <c r="AHL9" s="22"/>
      <c r="AHM9" s="22"/>
      <c r="AHN9" s="22"/>
      <c r="AHO9" s="22"/>
      <c r="AHP9" s="22"/>
      <c r="AHQ9" s="22"/>
      <c r="AHR9" s="22"/>
      <c r="AHS9" s="22"/>
      <c r="AHT9" s="22"/>
      <c r="AHU9" s="22"/>
      <c r="AHV9" s="22"/>
      <c r="AHW9" s="22"/>
      <c r="AHX9" s="22"/>
      <c r="AHY9" s="22"/>
      <c r="AHZ9" s="22"/>
      <c r="AIA9" s="22"/>
      <c r="AIB9" s="22"/>
      <c r="AIC9" s="22"/>
      <c r="AID9" s="22"/>
      <c r="AIE9" s="22"/>
      <c r="AIF9" s="22"/>
      <c r="AIG9" s="22"/>
      <c r="AIH9" s="22"/>
      <c r="AII9" s="22"/>
      <c r="AIJ9" s="22"/>
      <c r="AIK9" s="22"/>
      <c r="AIL9" s="22"/>
      <c r="AIM9" s="22"/>
      <c r="AIN9" s="22"/>
      <c r="AIO9" s="22"/>
      <c r="AIP9" s="22"/>
      <c r="AIQ9" s="22"/>
      <c r="AIR9" s="22"/>
      <c r="AIS9" s="22"/>
      <c r="AIT9" s="22"/>
      <c r="AIU9" s="22"/>
      <c r="AIV9" s="22"/>
      <c r="AIW9" s="22"/>
      <c r="AIX9" s="22"/>
      <c r="AIY9" s="22"/>
      <c r="AIZ9" s="22"/>
      <c r="AJA9" s="22"/>
      <c r="AJB9" s="22"/>
      <c r="AJC9" s="22"/>
      <c r="AJD9" s="22"/>
      <c r="AJE9" s="22"/>
      <c r="AJF9" s="22"/>
      <c r="AJG9" s="22"/>
      <c r="AJH9" s="22"/>
      <c r="AJI9" s="22"/>
      <c r="AJJ9" s="22"/>
      <c r="AJK9" s="22"/>
      <c r="AJL9" s="22"/>
      <c r="AJM9" s="22"/>
      <c r="AJN9" s="22"/>
      <c r="AJO9" s="22"/>
      <c r="AJP9" s="22"/>
      <c r="AJQ9" s="22"/>
      <c r="AJR9" s="22"/>
      <c r="AJS9" s="22"/>
      <c r="AJT9" s="22"/>
      <c r="AJU9" s="22"/>
      <c r="AJV9" s="22"/>
      <c r="AJW9" s="22"/>
      <c r="AJX9" s="22"/>
      <c r="AJY9" s="22"/>
      <c r="AJZ9" s="22"/>
      <c r="AKA9" s="22"/>
      <c r="AKB9" s="22"/>
      <c r="AKC9" s="22"/>
      <c r="AKD9" s="22"/>
      <c r="AKE9" s="22"/>
      <c r="AKF9" s="22"/>
      <c r="AKG9" s="22"/>
      <c r="AKH9" s="22"/>
      <c r="AKI9" s="22"/>
      <c r="AKJ9" s="22"/>
      <c r="AKK9" s="22"/>
      <c r="AKL9" s="22"/>
      <c r="AKM9" s="22"/>
      <c r="AKN9" s="22"/>
      <c r="AKO9" s="22"/>
      <c r="AKP9" s="22"/>
      <c r="AKQ9" s="22"/>
      <c r="AKR9" s="22"/>
      <c r="AKS9" s="22"/>
      <c r="AKT9" s="22"/>
      <c r="AKU9" s="22"/>
      <c r="AKV9" s="22"/>
      <c r="AKW9" s="22"/>
      <c r="AKX9" s="22"/>
      <c r="AKY9" s="22"/>
      <c r="AKZ9" s="22"/>
      <c r="ALA9" s="22"/>
      <c r="ALB9" s="22"/>
      <c r="ALC9" s="22"/>
      <c r="ALD9" s="22"/>
      <c r="ALE9" s="22"/>
      <c r="ALF9" s="22"/>
      <c r="ALG9" s="22"/>
      <c r="ALH9" s="22"/>
      <c r="ALI9" s="22"/>
      <c r="ALJ9" s="22"/>
      <c r="ALK9" s="22"/>
      <c r="ALL9" s="22"/>
      <c r="ALM9" s="22"/>
      <c r="ALN9" s="22"/>
      <c r="ALO9" s="22"/>
      <c r="ALP9" s="22"/>
      <c r="ALQ9" s="22"/>
      <c r="ALR9" s="22"/>
      <c r="ALS9" s="22"/>
      <c r="ALT9" s="22"/>
      <c r="ALU9" s="22"/>
      <c r="ALV9" s="22"/>
      <c r="ALW9" s="22"/>
      <c r="ALX9" s="22"/>
      <c r="ALY9" s="22"/>
      <c r="ALZ9" s="22"/>
      <c r="AMA9" s="22"/>
      <c r="AMB9" s="22"/>
      <c r="AMC9" s="22"/>
      <c r="AMD9" s="22"/>
      <c r="AME9" s="22"/>
      <c r="AMF9" s="22"/>
      <c r="AMG9" s="22"/>
      <c r="AMH9" s="22"/>
      <c r="AMI9" s="22"/>
      <c r="AMJ9" s="22"/>
      <c r="AMK9" s="22"/>
      <c r="AML9" s="22"/>
      <c r="AMM9" s="22"/>
      <c r="AMN9" s="22"/>
      <c r="AMO9" s="22"/>
      <c r="AMP9" s="22"/>
      <c r="AMQ9" s="22"/>
      <c r="AMR9" s="22"/>
      <c r="AMS9" s="22"/>
      <c r="AMT9" s="22"/>
      <c r="AMU9" s="22"/>
      <c r="AMV9" s="22"/>
      <c r="AMW9" s="22"/>
      <c r="AMX9" s="22"/>
      <c r="AMY9" s="22"/>
      <c r="AMZ9" s="22"/>
      <c r="ANA9" s="22"/>
      <c r="ANB9" s="22"/>
      <c r="ANC9" s="22"/>
      <c r="AND9" s="22"/>
      <c r="ANE9" s="22"/>
      <c r="ANF9" s="22"/>
      <c r="ANG9" s="22"/>
      <c r="ANH9" s="22"/>
      <c r="ANI9" s="22"/>
      <c r="ANJ9" s="22"/>
      <c r="ANK9" s="22"/>
      <c r="ANL9" s="22"/>
      <c r="ANM9" s="22"/>
      <c r="ANN9" s="22"/>
      <c r="ANO9" s="22"/>
      <c r="ANP9" s="22"/>
      <c r="ANQ9" s="22"/>
      <c r="ANR9" s="22"/>
      <c r="ANS9" s="22"/>
      <c r="ANT9" s="22"/>
      <c r="ANU9" s="22"/>
      <c r="ANV9" s="22"/>
      <c r="ANW9" s="22"/>
      <c r="ANX9" s="22"/>
      <c r="ANY9" s="22"/>
      <c r="ANZ9" s="22"/>
      <c r="AOA9" s="22"/>
      <c r="AOB9" s="22"/>
      <c r="AOC9" s="22"/>
      <c r="AOD9" s="22"/>
      <c r="AOE9" s="22"/>
      <c r="AOF9" s="22"/>
      <c r="AOG9" s="22"/>
      <c r="AOH9" s="22"/>
      <c r="AOI9" s="22"/>
      <c r="AOJ9" s="22"/>
      <c r="AOK9" s="22"/>
      <c r="AOL9" s="22"/>
      <c r="AOM9" s="22"/>
      <c r="AON9" s="22"/>
      <c r="AOO9" s="22"/>
      <c r="AOP9" s="22"/>
      <c r="AOQ9" s="22"/>
      <c r="AOR9" s="22"/>
      <c r="AOS9" s="22"/>
      <c r="AOT9" s="22"/>
      <c r="AOU9" s="22"/>
      <c r="AOV9" s="22"/>
      <c r="AOW9" s="22"/>
      <c r="AOX9" s="22"/>
      <c r="AOY9" s="22"/>
      <c r="AOZ9" s="22"/>
      <c r="APA9" s="22"/>
      <c r="APB9" s="22"/>
      <c r="APC9" s="22"/>
      <c r="APD9" s="22"/>
      <c r="APE9" s="22"/>
      <c r="APF9" s="22"/>
      <c r="APG9" s="22"/>
      <c r="APH9" s="22"/>
      <c r="API9" s="22"/>
      <c r="APJ9" s="22"/>
      <c r="APK9" s="22"/>
      <c r="APL9" s="22"/>
      <c r="APM9" s="22"/>
      <c r="APN9" s="22"/>
      <c r="APO9" s="22"/>
      <c r="APP9" s="22"/>
      <c r="APQ9" s="22"/>
      <c r="APR9" s="22"/>
      <c r="APS9" s="22"/>
      <c r="APT9" s="22"/>
      <c r="APU9" s="22"/>
      <c r="APV9" s="22"/>
      <c r="APW9" s="22"/>
      <c r="APX9" s="22"/>
      <c r="APY9" s="22"/>
      <c r="APZ9" s="22"/>
      <c r="AQA9" s="22"/>
      <c r="AQB9" s="22"/>
      <c r="AQC9" s="22"/>
      <c r="AQD9" s="22"/>
      <c r="AQE9" s="22"/>
      <c r="AQF9" s="22"/>
      <c r="AQG9" s="22"/>
      <c r="AQH9" s="22"/>
      <c r="AQI9" s="22"/>
      <c r="AQJ9" s="22"/>
      <c r="AQK9" s="22"/>
      <c r="AQL9" s="22"/>
      <c r="AQM9" s="22"/>
      <c r="AQN9" s="22"/>
      <c r="AQO9" s="22"/>
      <c r="AQP9" s="22"/>
      <c r="AQQ9" s="22"/>
      <c r="AQR9" s="22"/>
      <c r="AQS9" s="22"/>
      <c r="AQT9" s="22"/>
      <c r="AQU9" s="22"/>
      <c r="AQV9" s="22"/>
      <c r="AQW9" s="22"/>
      <c r="AQX9" s="22"/>
      <c r="AQY9" s="22"/>
      <c r="AQZ9" s="22"/>
      <c r="ARA9" s="22"/>
      <c r="ARB9" s="22"/>
      <c r="ARC9" s="22"/>
      <c r="ARD9" s="22"/>
      <c r="ARE9" s="22"/>
      <c r="ARF9" s="22"/>
      <c r="ARG9" s="22"/>
      <c r="ARH9" s="22"/>
      <c r="ARI9" s="22"/>
      <c r="ARJ9" s="22"/>
      <c r="ARK9" s="22"/>
      <c r="ARL9" s="22"/>
      <c r="ARM9" s="22"/>
      <c r="ARN9" s="22"/>
      <c r="ARO9" s="22"/>
      <c r="ARP9" s="22"/>
      <c r="ARQ9" s="22"/>
      <c r="ARR9" s="22"/>
      <c r="ARS9" s="22"/>
      <c r="ART9" s="22"/>
      <c r="ARU9" s="22"/>
      <c r="ARV9" s="22"/>
      <c r="ARW9" s="22"/>
      <c r="ARX9" s="22"/>
      <c r="ARY9" s="22"/>
      <c r="ARZ9" s="22"/>
      <c r="ASA9" s="22"/>
      <c r="ASB9" s="22"/>
      <c r="ASC9" s="22"/>
      <c r="ASD9" s="22"/>
      <c r="ASE9" s="22"/>
      <c r="ASF9" s="22"/>
      <c r="ASG9" s="22"/>
      <c r="ASH9" s="22"/>
      <c r="ASI9" s="22"/>
      <c r="ASJ9" s="22"/>
      <c r="ASK9" s="22"/>
      <c r="ASL9" s="22"/>
      <c r="ASM9" s="22"/>
      <c r="ASN9" s="22"/>
      <c r="ASO9" s="22"/>
      <c r="ASP9" s="22"/>
      <c r="ASQ9" s="22"/>
      <c r="ASR9" s="22"/>
      <c r="ASS9" s="22"/>
      <c r="AST9" s="22"/>
      <c r="ASU9" s="22"/>
      <c r="ASV9" s="22"/>
      <c r="ASW9" s="22"/>
      <c r="ASX9" s="22"/>
      <c r="ASY9" s="22"/>
      <c r="ASZ9" s="22"/>
      <c r="ATA9" s="22"/>
      <c r="ATB9" s="22"/>
      <c r="ATC9" s="22"/>
      <c r="ATD9" s="22"/>
      <c r="ATE9" s="22"/>
      <c r="ATF9" s="22"/>
      <c r="ATG9" s="22"/>
      <c r="ATH9" s="22"/>
      <c r="ATI9" s="22"/>
      <c r="ATJ9" s="22"/>
      <c r="ATK9" s="22"/>
      <c r="ATL9" s="22"/>
      <c r="ATM9" s="22"/>
      <c r="ATN9" s="22"/>
      <c r="ATO9" s="22"/>
      <c r="ATP9" s="22"/>
      <c r="ATQ9" s="22"/>
      <c r="ATR9" s="22"/>
      <c r="ATS9" s="22"/>
      <c r="ATT9" s="22"/>
      <c r="ATU9" s="22"/>
      <c r="ATV9" s="22"/>
      <c r="ATW9" s="22"/>
      <c r="ATX9" s="22"/>
      <c r="ATY9" s="22"/>
      <c r="ATZ9" s="22"/>
      <c r="AUA9" s="22"/>
      <c r="AUB9" s="22"/>
      <c r="AUC9" s="22"/>
      <c r="AUD9" s="22"/>
      <c r="AUE9" s="22"/>
      <c r="AUF9" s="22"/>
      <c r="AUG9" s="22"/>
      <c r="AUH9" s="22"/>
      <c r="AUI9" s="22"/>
      <c r="AUJ9" s="22"/>
      <c r="AUK9" s="22"/>
      <c r="AUL9" s="22"/>
      <c r="AUM9" s="22"/>
      <c r="AUN9" s="22"/>
      <c r="AUO9" s="22"/>
      <c r="AUP9" s="22"/>
      <c r="AUQ9" s="22"/>
      <c r="AUR9" s="22"/>
      <c r="AUS9" s="22"/>
      <c r="AUT9" s="22"/>
      <c r="AUU9" s="22"/>
      <c r="AUV9" s="22"/>
      <c r="AUW9" s="22"/>
      <c r="AUX9" s="22"/>
      <c r="AUY9" s="22"/>
      <c r="AUZ9" s="22"/>
      <c r="AVA9" s="22"/>
      <c r="AVB9" s="22"/>
      <c r="AVC9" s="22"/>
      <c r="AVD9" s="22"/>
      <c r="AVE9" s="22"/>
      <c r="AVF9" s="22"/>
      <c r="AVG9" s="22"/>
      <c r="AVH9" s="22"/>
      <c r="AVI9" s="22"/>
      <c r="AVJ9" s="22"/>
      <c r="AVK9" s="22"/>
      <c r="AVL9" s="22"/>
      <c r="AVM9" s="22"/>
      <c r="AVN9" s="22"/>
      <c r="AVO9" s="22"/>
      <c r="AVP9" s="22"/>
      <c r="AVQ9" s="22"/>
      <c r="AVR9" s="22"/>
      <c r="AVS9" s="22"/>
      <c r="AVT9" s="22"/>
      <c r="AVU9" s="22"/>
      <c r="AVV9" s="22"/>
      <c r="AVW9" s="22"/>
      <c r="AVX9" s="22"/>
      <c r="AVY9" s="22"/>
      <c r="AVZ9" s="22"/>
      <c r="AWA9" s="22"/>
      <c r="AWB9" s="22"/>
      <c r="AWC9" s="22"/>
      <c r="AWD9" s="22"/>
      <c r="AWE9" s="22"/>
      <c r="AWF9" s="22"/>
      <c r="AWG9" s="22"/>
      <c r="AWH9" s="22"/>
      <c r="AWI9" s="22"/>
      <c r="AWJ9" s="22"/>
      <c r="AWK9" s="22"/>
      <c r="AWL9" s="22"/>
      <c r="AWM9" s="22"/>
      <c r="AWN9" s="22"/>
      <c r="AWO9" s="22"/>
      <c r="AWP9" s="22"/>
      <c r="AWQ9" s="22"/>
      <c r="AWR9" s="22"/>
      <c r="AWS9" s="22"/>
      <c r="AWT9" s="22"/>
      <c r="AWU9" s="22"/>
      <c r="AWV9" s="22"/>
      <c r="AWW9" s="22"/>
      <c r="AWX9" s="22"/>
      <c r="AWY9" s="22"/>
      <c r="AWZ9" s="22"/>
      <c r="AXA9" s="22"/>
      <c r="AXB9" s="22"/>
      <c r="AXC9" s="22"/>
      <c r="AXD9" s="22"/>
      <c r="AXE9" s="22"/>
      <c r="AXF9" s="22"/>
      <c r="AXG9" s="22"/>
      <c r="AXH9" s="22"/>
      <c r="AXI9" s="22"/>
      <c r="AXJ9" s="22"/>
      <c r="AXK9" s="22"/>
      <c r="AXL9" s="22"/>
      <c r="AXM9" s="22"/>
      <c r="AXN9" s="22"/>
      <c r="AXO9" s="22"/>
      <c r="AXP9" s="22"/>
      <c r="AXQ9" s="22"/>
      <c r="AXR9" s="22"/>
      <c r="AXS9" s="22"/>
      <c r="AXT9" s="22"/>
      <c r="AXU9" s="22"/>
      <c r="AXV9" s="22"/>
      <c r="AXW9" s="22"/>
      <c r="AXX9" s="22"/>
      <c r="AXY9" s="22"/>
      <c r="AXZ9" s="22"/>
      <c r="AYA9" s="22"/>
      <c r="AYB9" s="22"/>
      <c r="AYC9" s="22"/>
      <c r="AYD9" s="22"/>
      <c r="AYE9" s="22"/>
      <c r="AYF9" s="22"/>
      <c r="AYG9" s="22"/>
      <c r="AYH9" s="22"/>
      <c r="AYI9" s="22"/>
      <c r="AYJ9" s="22"/>
      <c r="AYK9" s="22"/>
      <c r="AYL9" s="22"/>
      <c r="AYM9" s="22"/>
      <c r="AYN9" s="22"/>
      <c r="AYO9" s="22"/>
      <c r="AYP9" s="22"/>
      <c r="AYQ9" s="22"/>
      <c r="AYR9" s="22"/>
      <c r="AYS9" s="22"/>
      <c r="AYT9" s="22"/>
      <c r="AYU9" s="22"/>
      <c r="AYV9" s="22"/>
      <c r="AYW9" s="22"/>
      <c r="AYX9" s="22"/>
      <c r="AYY9" s="22"/>
      <c r="AYZ9" s="22"/>
      <c r="AZA9" s="22"/>
      <c r="AZB9" s="22"/>
      <c r="AZC9" s="22"/>
      <c r="AZD9" s="22"/>
      <c r="AZE9" s="22"/>
      <c r="AZF9" s="22"/>
      <c r="AZG9" s="22"/>
      <c r="AZH9" s="22"/>
      <c r="AZI9" s="22"/>
      <c r="AZJ9" s="22"/>
      <c r="AZK9" s="22"/>
      <c r="AZL9" s="22"/>
      <c r="AZM9" s="22"/>
      <c r="AZN9" s="22"/>
      <c r="AZO9" s="22"/>
      <c r="AZP9" s="22"/>
      <c r="AZQ9" s="22"/>
      <c r="AZR9" s="22"/>
      <c r="AZS9" s="22"/>
      <c r="AZT9" s="22"/>
      <c r="AZU9" s="22"/>
      <c r="AZV9" s="22"/>
      <c r="AZW9" s="22"/>
      <c r="AZX9" s="22"/>
      <c r="AZY9" s="22"/>
      <c r="AZZ9" s="22"/>
      <c r="BAA9" s="22"/>
      <c r="BAB9" s="22"/>
      <c r="BAC9" s="22"/>
      <c r="BAD9" s="22"/>
      <c r="BAE9" s="22"/>
      <c r="BAF9" s="22"/>
      <c r="BAG9" s="22"/>
      <c r="BAH9" s="22"/>
      <c r="BAI9" s="22"/>
      <c r="BAJ9" s="22"/>
      <c r="BAK9" s="22"/>
      <c r="BAL9" s="22"/>
      <c r="BAM9" s="22"/>
      <c r="BAN9" s="22"/>
      <c r="BAO9" s="22"/>
      <c r="BAP9" s="22"/>
      <c r="BAQ9" s="22"/>
      <c r="BAR9" s="22"/>
      <c r="BAS9" s="22"/>
      <c r="BAT9" s="22"/>
      <c r="BAU9" s="22"/>
      <c r="BAV9" s="22"/>
      <c r="BAW9" s="22"/>
      <c r="BAX9" s="22"/>
      <c r="BAY9" s="22"/>
      <c r="BAZ9" s="22"/>
      <c r="BBA9" s="22"/>
      <c r="BBB9" s="22"/>
      <c r="BBC9" s="22"/>
      <c r="BBD9" s="22"/>
      <c r="BBE9" s="22"/>
      <c r="BBF9" s="22"/>
      <c r="BBG9" s="22"/>
      <c r="BBH9" s="22"/>
      <c r="BBI9" s="22"/>
      <c r="BBJ9" s="22"/>
      <c r="BBK9" s="22"/>
      <c r="BBL9" s="22"/>
      <c r="BBM9" s="22"/>
      <c r="BBN9" s="22"/>
      <c r="BBO9" s="22"/>
      <c r="BBP9" s="22"/>
      <c r="BBQ9" s="22"/>
      <c r="BBR9" s="22"/>
      <c r="BBS9" s="22"/>
      <c r="BBT9" s="22"/>
      <c r="BBU9" s="22"/>
      <c r="BBV9" s="22"/>
      <c r="BBW9" s="22"/>
      <c r="BBX9" s="22"/>
      <c r="BBY9" s="22"/>
      <c r="BBZ9" s="22"/>
      <c r="BCA9" s="22"/>
      <c r="BCB9" s="22"/>
      <c r="BCC9" s="22"/>
      <c r="BCD9" s="22"/>
      <c r="BCE9" s="22"/>
      <c r="BCF9" s="22"/>
      <c r="BCG9" s="22"/>
      <c r="BCH9" s="22"/>
      <c r="BCI9" s="22"/>
      <c r="BCJ9" s="22"/>
      <c r="BCK9" s="22"/>
      <c r="BCL9" s="22"/>
      <c r="BCM9" s="22"/>
      <c r="BCN9" s="22"/>
      <c r="BCO9" s="22"/>
      <c r="BCP9" s="22"/>
      <c r="BCQ9" s="22"/>
      <c r="BCR9" s="22"/>
      <c r="BCS9" s="22"/>
      <c r="BCT9" s="22"/>
      <c r="BCU9" s="22"/>
      <c r="BCV9" s="22"/>
      <c r="BCW9" s="22"/>
      <c r="BCX9" s="22"/>
      <c r="BCY9" s="22"/>
      <c r="BCZ9" s="22"/>
      <c r="BDA9" s="22"/>
      <c r="BDB9" s="22"/>
      <c r="BDC9" s="22"/>
      <c r="BDD9" s="22"/>
      <c r="BDE9" s="22"/>
      <c r="BDF9" s="22"/>
      <c r="BDG9" s="22"/>
      <c r="BDH9" s="22"/>
      <c r="BDI9" s="22"/>
      <c r="BDJ9" s="22"/>
      <c r="BDK9" s="22"/>
      <c r="BDL9" s="22"/>
      <c r="BDM9" s="22"/>
      <c r="BDN9" s="22"/>
      <c r="BDO9" s="22"/>
      <c r="BDP9" s="22"/>
      <c r="BDQ9" s="22"/>
      <c r="BDR9" s="22"/>
      <c r="BDS9" s="22"/>
      <c r="BDT9" s="22"/>
      <c r="BDU9" s="22"/>
      <c r="BDV9" s="22"/>
      <c r="BDW9" s="22"/>
      <c r="BDX9" s="22"/>
      <c r="BDY9" s="22"/>
      <c r="BDZ9" s="22"/>
      <c r="BEA9" s="22"/>
      <c r="BEB9" s="22"/>
      <c r="BEC9" s="22"/>
      <c r="BED9" s="22"/>
      <c r="BEE9" s="22"/>
      <c r="BEF9" s="22"/>
      <c r="BEG9" s="22"/>
      <c r="BEH9" s="22"/>
      <c r="BEI9" s="22"/>
      <c r="BEJ9" s="22"/>
      <c r="BEK9" s="22"/>
      <c r="BEL9" s="22"/>
      <c r="BEM9" s="22"/>
      <c r="BEN9" s="22"/>
      <c r="BEO9" s="22"/>
      <c r="BEP9" s="22"/>
      <c r="BEQ9" s="22"/>
      <c r="BER9" s="22"/>
      <c r="BES9" s="22"/>
      <c r="BET9" s="22"/>
      <c r="BEU9" s="22"/>
      <c r="BEV9" s="22"/>
      <c r="BEW9" s="22"/>
      <c r="BEX9" s="22"/>
      <c r="BEY9" s="22"/>
      <c r="BEZ9" s="22"/>
      <c r="BFA9" s="22"/>
      <c r="BFB9" s="22"/>
      <c r="BFC9" s="22"/>
      <c r="BFD9" s="22"/>
      <c r="BFE9" s="22"/>
      <c r="BFF9" s="22"/>
      <c r="BFG9" s="22"/>
      <c r="BFH9" s="22"/>
      <c r="BFI9" s="22"/>
      <c r="BFJ9" s="22"/>
      <c r="BFK9" s="22"/>
      <c r="BFL9" s="22"/>
      <c r="BFM9" s="22"/>
      <c r="BFN9" s="22"/>
      <c r="BFO9" s="22"/>
      <c r="BFP9" s="22"/>
      <c r="BFQ9" s="22"/>
      <c r="BFR9" s="22"/>
      <c r="BFS9" s="22"/>
      <c r="BFT9" s="22"/>
      <c r="BFU9" s="22"/>
      <c r="BFV9" s="22"/>
      <c r="BFW9" s="22"/>
      <c r="BFX9" s="22"/>
      <c r="BFY9" s="22"/>
      <c r="BFZ9" s="22"/>
      <c r="BGA9" s="22"/>
      <c r="BGB9" s="22"/>
      <c r="BGC9" s="22"/>
      <c r="BGD9" s="22"/>
      <c r="BGE9" s="22"/>
      <c r="BGF9" s="22"/>
      <c r="BGG9" s="22"/>
      <c r="BGH9" s="22"/>
      <c r="BGI9" s="22"/>
      <c r="BGJ9" s="22"/>
      <c r="BGK9" s="22"/>
      <c r="BGL9" s="22"/>
      <c r="BGM9" s="22"/>
      <c r="BGN9" s="22"/>
      <c r="BGO9" s="22"/>
      <c r="BGP9" s="22"/>
      <c r="BGQ9" s="22"/>
      <c r="BGR9" s="22"/>
      <c r="BGS9" s="22"/>
      <c r="BGT9" s="22"/>
      <c r="BGU9" s="22"/>
      <c r="BGV9" s="22"/>
      <c r="BGW9" s="22"/>
      <c r="BGX9" s="22"/>
      <c r="BGY9" s="22"/>
      <c r="BGZ9" s="22"/>
      <c r="BHA9" s="22"/>
      <c r="BHB9" s="22"/>
      <c r="BHC9" s="22"/>
      <c r="BHD9" s="22"/>
      <c r="BHE9" s="22"/>
      <c r="BHF9" s="22"/>
      <c r="BHG9" s="22"/>
      <c r="BHH9" s="22"/>
      <c r="BHI9" s="22"/>
      <c r="BHJ9" s="22"/>
      <c r="BHK9" s="22"/>
      <c r="BHL9" s="22"/>
      <c r="BHM9" s="22"/>
      <c r="BHN9" s="22"/>
      <c r="BHO9" s="22"/>
      <c r="BHP9" s="22"/>
      <c r="BHQ9" s="22"/>
      <c r="BHR9" s="22"/>
      <c r="BHS9" s="22"/>
      <c r="BHT9" s="22"/>
      <c r="BHU9" s="22"/>
      <c r="BHV9" s="22"/>
      <c r="BHW9" s="22"/>
      <c r="BHX9" s="22"/>
      <c r="BHY9" s="22"/>
      <c r="BHZ9" s="22"/>
      <c r="BIA9" s="22"/>
      <c r="BIB9" s="22"/>
      <c r="BIC9" s="22"/>
      <c r="BID9" s="22"/>
      <c r="BIE9" s="22"/>
      <c r="BIF9" s="22"/>
      <c r="BIG9" s="22"/>
      <c r="BIH9" s="22"/>
      <c r="BII9" s="22"/>
      <c r="BIJ9" s="22"/>
      <c r="BIK9" s="22"/>
      <c r="BIL9" s="22"/>
      <c r="BIM9" s="22"/>
      <c r="BIN9" s="22"/>
      <c r="BIO9" s="22"/>
      <c r="BIP9" s="22"/>
      <c r="BIQ9" s="22"/>
      <c r="BIR9" s="22"/>
      <c r="BIS9" s="22"/>
      <c r="BIT9" s="22"/>
      <c r="BIU9" s="22"/>
      <c r="BIV9" s="22"/>
      <c r="BIW9" s="22"/>
      <c r="BIX9" s="22"/>
      <c r="BIY9" s="22"/>
      <c r="BIZ9" s="22"/>
      <c r="BJA9" s="22"/>
      <c r="BJB9" s="22"/>
      <c r="BJC9" s="22"/>
      <c r="BJD9" s="22"/>
      <c r="BJE9" s="22"/>
      <c r="BJF9" s="22"/>
      <c r="BJG9" s="22"/>
      <c r="BJH9" s="22"/>
      <c r="BJI9" s="22"/>
      <c r="BJJ9" s="22"/>
      <c r="BJK9" s="22"/>
      <c r="BJL9" s="22"/>
      <c r="BJM9" s="22"/>
      <c r="BJN9" s="22"/>
      <c r="BJO9" s="22"/>
      <c r="BJP9" s="22"/>
      <c r="BJQ9" s="22"/>
      <c r="BJR9" s="22"/>
      <c r="BJS9" s="22"/>
      <c r="BJT9" s="22"/>
      <c r="BJU9" s="22"/>
      <c r="BJV9" s="22"/>
      <c r="BJW9" s="22"/>
      <c r="BJX9" s="22"/>
      <c r="BJY9" s="22"/>
      <c r="BJZ9" s="22"/>
      <c r="BKA9" s="22"/>
      <c r="BKB9" s="22"/>
      <c r="BKC9" s="22"/>
      <c r="BKD9" s="22"/>
      <c r="BKE9" s="22"/>
      <c r="BKF9" s="22"/>
      <c r="BKG9" s="22"/>
      <c r="BKH9" s="22"/>
      <c r="BKI9" s="22"/>
      <c r="BKJ9" s="22"/>
      <c r="BKK9" s="22"/>
      <c r="BKL9" s="22"/>
      <c r="BKM9" s="22"/>
      <c r="BKN9" s="22"/>
      <c r="BKO9" s="22"/>
      <c r="BKP9" s="22"/>
      <c r="BKQ9" s="22"/>
      <c r="BKR9" s="22"/>
      <c r="BKS9" s="22"/>
      <c r="BKT9" s="22"/>
      <c r="BKU9" s="22"/>
      <c r="BKV9" s="22"/>
      <c r="BKW9" s="22"/>
      <c r="BKX9" s="22"/>
      <c r="BKY9" s="22"/>
      <c r="BKZ9" s="22"/>
      <c r="BLA9" s="22"/>
      <c r="BLB9" s="22"/>
      <c r="BLC9" s="22"/>
      <c r="BLD9" s="22"/>
      <c r="BLE9" s="22"/>
      <c r="BLF9" s="22"/>
      <c r="BLG9" s="22"/>
      <c r="BLH9" s="22"/>
      <c r="BLI9" s="22"/>
      <c r="BLJ9" s="22"/>
      <c r="BLK9" s="22"/>
      <c r="BLL9" s="22"/>
      <c r="BLM9" s="22"/>
      <c r="BLN9" s="22"/>
      <c r="BLO9" s="22"/>
      <c r="BLP9" s="22"/>
      <c r="BLQ9" s="22"/>
      <c r="BLR9" s="22"/>
      <c r="BLS9" s="22"/>
      <c r="BLT9" s="22"/>
      <c r="BLU9" s="22"/>
      <c r="BLV9" s="22"/>
      <c r="BLW9" s="22"/>
      <c r="BLX9" s="22"/>
      <c r="BLY9" s="22"/>
      <c r="BLZ9" s="22"/>
      <c r="BMA9" s="22"/>
      <c r="BMB9" s="22"/>
      <c r="BMC9" s="22"/>
      <c r="BMD9" s="22"/>
      <c r="BME9" s="22"/>
      <c r="BMF9" s="22"/>
      <c r="BMG9" s="22"/>
      <c r="BMH9" s="22"/>
      <c r="BMI9" s="22"/>
      <c r="BMJ9" s="22"/>
      <c r="BMK9" s="22"/>
      <c r="BML9" s="22"/>
      <c r="BMM9" s="22"/>
      <c r="BMN9" s="22"/>
      <c r="BMO9" s="22"/>
      <c r="BMP9" s="22"/>
      <c r="BMQ9" s="22"/>
      <c r="BMR9" s="22"/>
      <c r="BMS9" s="22"/>
      <c r="BMT9" s="22"/>
      <c r="BMU9" s="22"/>
      <c r="BMV9" s="22"/>
      <c r="BMW9" s="22"/>
      <c r="BMX9" s="22"/>
      <c r="BMY9" s="22"/>
      <c r="BMZ9" s="22"/>
      <c r="BNA9" s="22"/>
      <c r="BNB9" s="22"/>
      <c r="BNC9" s="22"/>
      <c r="BND9" s="22"/>
      <c r="BNE9" s="22"/>
      <c r="BNF9" s="22"/>
      <c r="BNG9" s="22"/>
      <c r="BNH9" s="22"/>
      <c r="BNI9" s="22"/>
      <c r="BNJ9" s="22"/>
      <c r="BNK9" s="22"/>
      <c r="BNL9" s="22"/>
      <c r="BNM9" s="22"/>
      <c r="BNN9" s="22"/>
      <c r="BNO9" s="22"/>
      <c r="BNP9" s="22"/>
      <c r="BNQ9" s="22"/>
      <c r="BNR9" s="22"/>
      <c r="BNS9" s="22"/>
      <c r="BNT9" s="22"/>
      <c r="BNU9" s="22"/>
      <c r="BNV9" s="22"/>
      <c r="BNW9" s="22"/>
      <c r="BNX9" s="22"/>
      <c r="BNY9" s="22"/>
      <c r="BNZ9" s="22"/>
      <c r="BOA9" s="22"/>
      <c r="BOB9" s="22"/>
      <c r="BOC9" s="22"/>
      <c r="BOD9" s="22"/>
      <c r="BOE9" s="22"/>
      <c r="BOF9" s="22"/>
      <c r="BOG9" s="22"/>
      <c r="BOH9" s="22"/>
      <c r="BOI9" s="22"/>
      <c r="BOJ9" s="22"/>
      <c r="BOK9" s="22"/>
      <c r="BOL9" s="22"/>
      <c r="BOM9" s="22"/>
      <c r="BON9" s="22"/>
      <c r="BOO9" s="22"/>
      <c r="BOP9" s="22"/>
      <c r="BOQ9" s="22"/>
      <c r="BOR9" s="22"/>
      <c r="BOS9" s="22"/>
      <c r="BOT9" s="22"/>
      <c r="BOU9" s="22"/>
      <c r="BOV9" s="22"/>
      <c r="BOW9" s="22"/>
      <c r="BOX9" s="22"/>
      <c r="BOY9" s="22"/>
      <c r="BOZ9" s="22"/>
      <c r="BPA9" s="22"/>
      <c r="BPB9" s="22"/>
      <c r="BPC9" s="22"/>
      <c r="BPD9" s="22"/>
      <c r="BPE9" s="22"/>
      <c r="BPF9" s="22"/>
      <c r="BPG9" s="22"/>
      <c r="BPH9" s="22"/>
      <c r="BPI9" s="22"/>
      <c r="BPJ9" s="22"/>
      <c r="BPK9" s="22"/>
      <c r="BPL9" s="22"/>
      <c r="BPM9" s="22"/>
      <c r="BPN9" s="22"/>
      <c r="BPO9" s="22"/>
      <c r="BPP9" s="22"/>
      <c r="BPQ9" s="22"/>
      <c r="BPR9" s="22"/>
      <c r="BPS9" s="22"/>
      <c r="BPT9" s="22"/>
      <c r="BPU9" s="22"/>
      <c r="BPV9" s="22"/>
      <c r="BPW9" s="22"/>
      <c r="BPX9" s="22"/>
      <c r="BPY9" s="22"/>
      <c r="BPZ9" s="22"/>
      <c r="BQA9" s="22"/>
      <c r="BQB9" s="22"/>
      <c r="BQC9" s="22"/>
      <c r="BQD9" s="22"/>
      <c r="BQE9" s="22"/>
      <c r="BQF9" s="22"/>
      <c r="BQG9" s="22"/>
      <c r="BQH9" s="22"/>
      <c r="BQI9" s="22"/>
      <c r="BQJ9" s="22"/>
      <c r="BQK9" s="22"/>
      <c r="BQL9" s="22"/>
      <c r="BQM9" s="22"/>
      <c r="BQN9" s="22"/>
      <c r="BQO9" s="22"/>
      <c r="BQP9" s="22"/>
      <c r="BQQ9" s="22"/>
      <c r="BQR9" s="22"/>
      <c r="BQS9" s="22"/>
      <c r="BQT9" s="22"/>
      <c r="BQU9" s="22"/>
      <c r="BQV9" s="22"/>
      <c r="BQW9" s="22"/>
      <c r="BQX9" s="22"/>
      <c r="BQY9" s="22"/>
      <c r="BQZ9" s="22"/>
      <c r="BRA9" s="22"/>
      <c r="BRB9" s="22"/>
      <c r="BRC9" s="22"/>
      <c r="BRD9" s="22"/>
      <c r="BRE9" s="22"/>
      <c r="BRF9" s="22"/>
      <c r="BRG9" s="22"/>
      <c r="BRH9" s="22"/>
      <c r="BRI9" s="22"/>
      <c r="BRJ9" s="22"/>
      <c r="BRK9" s="22"/>
      <c r="BRL9" s="22"/>
      <c r="BRM9" s="22"/>
      <c r="BRN9" s="22"/>
      <c r="BRO9" s="22"/>
      <c r="BRP9" s="22"/>
      <c r="BRQ9" s="22"/>
      <c r="BRR9" s="22"/>
      <c r="BRS9" s="22"/>
      <c r="BRT9" s="22"/>
      <c r="BRU9" s="22"/>
      <c r="BRV9" s="22"/>
      <c r="BRW9" s="22"/>
      <c r="BRX9" s="22"/>
      <c r="BRY9" s="22"/>
      <c r="BRZ9" s="22"/>
      <c r="BSA9" s="22"/>
      <c r="BSB9" s="22"/>
      <c r="BSC9" s="22"/>
      <c r="BSD9" s="22"/>
      <c r="BSE9" s="22"/>
      <c r="BSF9" s="22"/>
      <c r="BSG9" s="22"/>
      <c r="BSH9" s="22"/>
      <c r="BSI9" s="22"/>
      <c r="BSJ9" s="22"/>
      <c r="BSK9" s="22"/>
      <c r="BSL9" s="22"/>
      <c r="BSM9" s="22"/>
      <c r="BSN9" s="22"/>
      <c r="BSO9" s="22"/>
      <c r="BSP9" s="22"/>
      <c r="BSQ9" s="22"/>
      <c r="BSR9" s="22"/>
      <c r="BSS9" s="22"/>
      <c r="BST9" s="22"/>
      <c r="BSU9" s="22"/>
      <c r="BSV9" s="22"/>
      <c r="BSW9" s="22"/>
      <c r="BSX9" s="22"/>
      <c r="BSY9" s="22"/>
      <c r="BSZ9" s="22"/>
      <c r="BTA9" s="22"/>
      <c r="BTB9" s="22"/>
      <c r="BTC9" s="22"/>
      <c r="BTD9" s="22"/>
      <c r="BTE9" s="22"/>
      <c r="BTF9" s="22"/>
      <c r="BTG9" s="22"/>
      <c r="BTH9" s="22"/>
      <c r="BTI9" s="22"/>
      <c r="BTJ9" s="22"/>
      <c r="BTK9" s="22"/>
      <c r="BTL9" s="22"/>
      <c r="BTM9" s="22"/>
      <c r="BTN9" s="22"/>
      <c r="BTO9" s="22"/>
      <c r="BTP9" s="22"/>
      <c r="BTQ9" s="22"/>
      <c r="BTR9" s="22"/>
      <c r="BTS9" s="22"/>
      <c r="BTT9" s="22"/>
      <c r="BTU9" s="22"/>
      <c r="BTV9" s="22"/>
      <c r="BTW9" s="22"/>
      <c r="BTX9" s="22"/>
      <c r="BTY9" s="22"/>
      <c r="BTZ9" s="22"/>
      <c r="BUA9" s="22"/>
      <c r="BUB9" s="22"/>
      <c r="BUC9" s="22"/>
      <c r="BUD9" s="22"/>
      <c r="BUE9" s="22"/>
      <c r="BUF9" s="22"/>
      <c r="BUG9" s="22"/>
      <c r="BUH9" s="22"/>
      <c r="BUI9" s="22"/>
      <c r="BUJ9" s="22"/>
      <c r="BUK9" s="22"/>
      <c r="BUL9" s="22"/>
      <c r="BUM9" s="22"/>
      <c r="BUN9" s="22"/>
      <c r="BUO9" s="22"/>
      <c r="BUP9" s="22"/>
      <c r="BUQ9" s="22"/>
      <c r="BUR9" s="22"/>
      <c r="BUS9" s="22"/>
      <c r="BUT9" s="22"/>
      <c r="BUU9" s="22"/>
      <c r="BUV9" s="22"/>
      <c r="BUW9" s="22"/>
      <c r="BUX9" s="22"/>
      <c r="BUY9" s="22"/>
      <c r="BUZ9" s="22"/>
      <c r="BVA9" s="22"/>
      <c r="BVB9" s="22"/>
      <c r="BVC9" s="22"/>
      <c r="BVD9" s="22"/>
      <c r="BVE9" s="22"/>
      <c r="BVF9" s="22"/>
      <c r="BVG9" s="22"/>
      <c r="BVH9" s="22"/>
      <c r="BVI9" s="22"/>
      <c r="BVJ9" s="22"/>
      <c r="BVK9" s="22"/>
      <c r="BVL9" s="22"/>
      <c r="BVM9" s="22"/>
      <c r="BVN9" s="22"/>
      <c r="BVO9" s="22"/>
      <c r="BVP9" s="22"/>
      <c r="BVQ9" s="22"/>
      <c r="BVR9" s="22"/>
      <c r="BVS9" s="22"/>
      <c r="BVT9" s="22"/>
      <c r="BVU9" s="22"/>
      <c r="BVV9" s="22"/>
      <c r="BVW9" s="22"/>
      <c r="BVX9" s="22"/>
      <c r="BVY9" s="22"/>
      <c r="BVZ9" s="22"/>
      <c r="BWA9" s="22"/>
      <c r="BWB9" s="22"/>
      <c r="BWC9" s="22"/>
      <c r="BWD9" s="22"/>
      <c r="BWE9" s="22"/>
      <c r="BWF9" s="22"/>
      <c r="BWG9" s="22"/>
      <c r="BWH9" s="22"/>
      <c r="BWI9" s="22"/>
      <c r="BWJ9" s="22"/>
      <c r="BWK9" s="22"/>
      <c r="BWL9" s="22"/>
      <c r="BWM9" s="22"/>
      <c r="BWN9" s="22"/>
      <c r="BWO9" s="22"/>
      <c r="BWP9" s="22"/>
      <c r="BWQ9" s="22"/>
      <c r="BWR9" s="22"/>
      <c r="BWS9" s="22"/>
      <c r="BWT9" s="22"/>
      <c r="BWU9" s="22"/>
      <c r="BWV9" s="22"/>
      <c r="BWW9" s="22"/>
      <c r="BWX9" s="22"/>
      <c r="BWY9" s="22"/>
      <c r="BWZ9" s="22"/>
      <c r="BXA9" s="22"/>
      <c r="BXB9" s="22"/>
      <c r="BXC9" s="22"/>
      <c r="BXD9" s="22"/>
      <c r="BXE9" s="22"/>
      <c r="BXF9" s="22"/>
      <c r="BXG9" s="22"/>
      <c r="BXH9" s="22"/>
      <c r="BXI9" s="22"/>
      <c r="BXJ9" s="22"/>
      <c r="BXK9" s="22"/>
      <c r="BXL9" s="22"/>
      <c r="BXM9" s="22"/>
      <c r="BXN9" s="22"/>
      <c r="BXO9" s="22"/>
      <c r="BXP9" s="22"/>
      <c r="BXQ9" s="22"/>
      <c r="BXR9" s="22"/>
      <c r="BXS9" s="22"/>
      <c r="BXT9" s="22"/>
      <c r="BXU9" s="22"/>
      <c r="BXV9" s="22"/>
      <c r="BXW9" s="22"/>
      <c r="BXX9" s="22"/>
      <c r="BXY9" s="22"/>
      <c r="BXZ9" s="22"/>
      <c r="BYA9" s="22"/>
      <c r="BYB9" s="22"/>
      <c r="BYC9" s="22"/>
      <c r="BYD9" s="22"/>
      <c r="BYE9" s="22"/>
      <c r="BYF9" s="22"/>
      <c r="BYG9" s="22"/>
      <c r="BYH9" s="22"/>
      <c r="BYI9" s="22"/>
      <c r="BYJ9" s="22"/>
      <c r="BYK9" s="22"/>
      <c r="BYL9" s="22"/>
      <c r="BYM9" s="22"/>
      <c r="BYN9" s="22"/>
      <c r="BYO9" s="22"/>
      <c r="BYP9" s="22"/>
      <c r="BYQ9" s="22"/>
      <c r="BYR9" s="22"/>
      <c r="BYS9" s="22"/>
      <c r="BYT9" s="22"/>
      <c r="BYU9" s="22"/>
      <c r="BYV9" s="22"/>
      <c r="BYW9" s="22"/>
      <c r="BYX9" s="22"/>
      <c r="BYY9" s="22"/>
      <c r="BYZ9" s="22"/>
      <c r="BZA9" s="22"/>
      <c r="BZB9" s="22"/>
      <c r="BZC9" s="22"/>
      <c r="BZD9" s="22"/>
      <c r="BZE9" s="22"/>
      <c r="BZF9" s="22"/>
      <c r="BZG9" s="22"/>
      <c r="BZH9" s="22"/>
      <c r="BZI9" s="22"/>
      <c r="BZJ9" s="22"/>
      <c r="BZK9" s="22"/>
      <c r="BZL9" s="22"/>
      <c r="BZM9" s="22"/>
      <c r="BZN9" s="22"/>
      <c r="BZO9" s="22"/>
      <c r="BZP9" s="22"/>
      <c r="BZQ9" s="22"/>
      <c r="BZR9" s="22"/>
      <c r="BZS9" s="22"/>
      <c r="BZT9" s="22"/>
      <c r="BZU9" s="22"/>
      <c r="BZV9" s="22"/>
      <c r="BZW9" s="22"/>
      <c r="BZX9" s="22"/>
      <c r="BZY9" s="22"/>
      <c r="BZZ9" s="22"/>
      <c r="CAA9" s="22"/>
      <c r="CAB9" s="22"/>
      <c r="CAC9" s="22"/>
      <c r="CAD9" s="22"/>
      <c r="CAE9" s="22"/>
      <c r="CAF9" s="22"/>
      <c r="CAG9" s="22"/>
      <c r="CAH9" s="22"/>
      <c r="CAI9" s="22"/>
      <c r="CAJ9" s="22"/>
      <c r="CAK9" s="22"/>
      <c r="CAL9" s="22"/>
      <c r="CAM9" s="22"/>
      <c r="CAN9" s="22"/>
      <c r="CAO9" s="22"/>
      <c r="CAP9" s="22"/>
      <c r="CAQ9" s="22"/>
      <c r="CAR9" s="22"/>
      <c r="CAS9" s="22"/>
      <c r="CAT9" s="22"/>
      <c r="CAU9" s="22"/>
      <c r="CAV9" s="22"/>
      <c r="CAW9" s="22"/>
      <c r="CAX9" s="22"/>
      <c r="CAY9" s="22"/>
      <c r="CAZ9" s="22"/>
      <c r="CBA9" s="22"/>
      <c r="CBB9" s="22"/>
      <c r="CBC9" s="22"/>
      <c r="CBD9" s="22"/>
      <c r="CBE9" s="22"/>
      <c r="CBF9" s="22"/>
      <c r="CBG9" s="22"/>
      <c r="CBH9" s="22"/>
      <c r="CBI9" s="22"/>
      <c r="CBJ9" s="22"/>
      <c r="CBK9" s="22"/>
      <c r="CBL9" s="22"/>
      <c r="CBM9" s="22"/>
      <c r="CBN9" s="22"/>
      <c r="CBO9" s="22"/>
      <c r="CBP9" s="22"/>
      <c r="CBQ9" s="22"/>
      <c r="CBR9" s="22"/>
      <c r="CBS9" s="22"/>
      <c r="CBT9" s="22"/>
      <c r="CBU9" s="22"/>
      <c r="CBV9" s="22"/>
      <c r="CBW9" s="22"/>
      <c r="CBX9" s="22"/>
      <c r="CBY9" s="22"/>
      <c r="CBZ9" s="22"/>
      <c r="CCA9" s="22"/>
      <c r="CCB9" s="22"/>
      <c r="CCC9" s="22"/>
      <c r="CCD9" s="22"/>
      <c r="CCE9" s="22"/>
      <c r="CCF9" s="22"/>
      <c r="CCG9" s="22"/>
      <c r="CCH9" s="22"/>
      <c r="CCI9" s="22"/>
      <c r="CCJ9" s="22"/>
      <c r="CCK9" s="22"/>
      <c r="CCL9" s="22"/>
      <c r="CCM9" s="22"/>
      <c r="CCN9" s="22"/>
      <c r="CCO9" s="22"/>
      <c r="CCP9" s="22"/>
      <c r="CCQ9" s="22"/>
      <c r="CCR9" s="22"/>
      <c r="CCS9" s="22"/>
      <c r="CCT9" s="22"/>
      <c r="CCU9" s="22"/>
      <c r="CCV9" s="22"/>
      <c r="CCW9" s="22"/>
      <c r="CCX9" s="22"/>
      <c r="CCY9" s="22"/>
      <c r="CCZ9" s="22"/>
      <c r="CDA9" s="22"/>
      <c r="CDB9" s="22"/>
      <c r="CDC9" s="22"/>
      <c r="CDD9" s="22"/>
      <c r="CDE9" s="22"/>
      <c r="CDF9" s="22"/>
      <c r="CDG9" s="22"/>
      <c r="CDH9" s="22"/>
      <c r="CDI9" s="22"/>
      <c r="CDJ9" s="22"/>
      <c r="CDK9" s="22"/>
      <c r="CDL9" s="22"/>
      <c r="CDM9" s="22"/>
      <c r="CDN9" s="22"/>
      <c r="CDO9" s="22"/>
      <c r="CDP9" s="22"/>
      <c r="CDQ9" s="22"/>
      <c r="CDR9" s="22"/>
      <c r="CDS9" s="22"/>
      <c r="CDT9" s="22"/>
      <c r="CDU9" s="22"/>
      <c r="CDV9" s="22"/>
      <c r="CDW9" s="22"/>
      <c r="CDX9" s="22"/>
      <c r="CDY9" s="22"/>
      <c r="CDZ9" s="22"/>
      <c r="CEA9" s="22"/>
      <c r="CEB9" s="22"/>
      <c r="CEC9" s="22"/>
      <c r="CED9" s="22"/>
      <c r="CEE9" s="22"/>
      <c r="CEF9" s="22"/>
      <c r="CEG9" s="22"/>
      <c r="CEH9" s="22"/>
      <c r="CEI9" s="22"/>
      <c r="CEJ9" s="22"/>
      <c r="CEK9" s="22"/>
      <c r="CEL9" s="22"/>
      <c r="CEM9" s="22"/>
      <c r="CEN9" s="22"/>
      <c r="CEO9" s="22"/>
      <c r="CEP9" s="22"/>
      <c r="CEQ9" s="22"/>
      <c r="CER9" s="22"/>
      <c r="CES9" s="22"/>
      <c r="CET9" s="22"/>
      <c r="CEU9" s="22"/>
      <c r="CEV9" s="22"/>
      <c r="CEW9" s="22"/>
      <c r="CEX9" s="22"/>
      <c r="CEY9" s="22"/>
      <c r="CEZ9" s="22"/>
      <c r="CFA9" s="22"/>
      <c r="CFB9" s="22"/>
      <c r="CFC9" s="22"/>
      <c r="CFD9" s="22"/>
      <c r="CFE9" s="22"/>
      <c r="CFF9" s="22"/>
      <c r="CFG9" s="22"/>
      <c r="CFH9" s="22"/>
      <c r="CFI9" s="22"/>
      <c r="CFJ9" s="22"/>
      <c r="CFK9" s="22"/>
      <c r="CFL9" s="22"/>
      <c r="CFM9" s="22"/>
      <c r="CFN9" s="22"/>
      <c r="CFO9" s="22"/>
      <c r="CFP9" s="22"/>
      <c r="CFQ9" s="22"/>
      <c r="CFR9" s="22"/>
      <c r="CFS9" s="22"/>
      <c r="CFT9" s="22"/>
      <c r="CFU9" s="22"/>
      <c r="CFV9" s="22"/>
      <c r="CFW9" s="22"/>
      <c r="CFX9" s="22"/>
      <c r="CFY9" s="22"/>
      <c r="CFZ9" s="22"/>
      <c r="CGA9" s="22"/>
      <c r="CGB9" s="22"/>
      <c r="CGC9" s="22"/>
      <c r="CGD9" s="22"/>
      <c r="CGE9" s="22"/>
      <c r="CGF9" s="22"/>
      <c r="CGG9" s="22"/>
      <c r="CGH9" s="22"/>
      <c r="CGI9" s="22"/>
      <c r="CGJ9" s="22"/>
      <c r="CGK9" s="22"/>
      <c r="CGL9" s="22"/>
      <c r="CGM9" s="22"/>
      <c r="CGN9" s="22"/>
      <c r="CGO9" s="22"/>
      <c r="CGP9" s="22"/>
      <c r="CGQ9" s="22"/>
      <c r="CGR9" s="22"/>
      <c r="CGS9" s="22"/>
      <c r="CGT9" s="22"/>
      <c r="CGU9" s="22"/>
      <c r="CGV9" s="22"/>
      <c r="CGW9" s="22"/>
      <c r="CGX9" s="22"/>
      <c r="CGY9" s="22"/>
      <c r="CGZ9" s="22"/>
      <c r="CHA9" s="22"/>
      <c r="CHB9" s="22"/>
      <c r="CHC9" s="22"/>
      <c r="CHD9" s="22"/>
      <c r="CHE9" s="22"/>
      <c r="CHF9" s="22"/>
      <c r="CHG9" s="22"/>
      <c r="CHH9" s="22"/>
      <c r="CHI9" s="22"/>
      <c r="CHJ9" s="22"/>
      <c r="CHK9" s="22"/>
      <c r="CHL9" s="22"/>
      <c r="CHM9" s="22"/>
      <c r="CHN9" s="22"/>
      <c r="CHO9" s="22"/>
      <c r="CHP9" s="22"/>
      <c r="CHQ9" s="22"/>
      <c r="CHR9" s="22"/>
      <c r="CHS9" s="22"/>
      <c r="CHT9" s="22"/>
      <c r="CHU9" s="22"/>
      <c r="CHV9" s="22"/>
      <c r="CHW9" s="22"/>
      <c r="CHX9" s="22"/>
      <c r="CHY9" s="22"/>
      <c r="CHZ9" s="22"/>
      <c r="CIA9" s="22"/>
      <c r="CIB9" s="22"/>
      <c r="CIC9" s="22"/>
      <c r="CID9" s="22"/>
      <c r="CIE9" s="22"/>
      <c r="CIF9" s="22"/>
      <c r="CIG9" s="22"/>
      <c r="CIH9" s="22"/>
      <c r="CII9" s="22"/>
      <c r="CIJ9" s="22"/>
      <c r="CIK9" s="22"/>
      <c r="CIL9" s="22"/>
      <c r="CIM9" s="22"/>
      <c r="CIN9" s="22"/>
      <c r="CIO9" s="22"/>
      <c r="CIP9" s="22"/>
      <c r="CIQ9" s="22"/>
      <c r="CIR9" s="22"/>
      <c r="CIS9" s="22"/>
      <c r="CIT9" s="22"/>
      <c r="CIU9" s="22"/>
      <c r="CIV9" s="22"/>
      <c r="CIW9" s="22"/>
      <c r="CIX9" s="22"/>
      <c r="CIY9" s="22"/>
      <c r="CIZ9" s="22"/>
      <c r="CJA9" s="22"/>
      <c r="CJB9" s="22"/>
      <c r="CJC9" s="22"/>
      <c r="CJD9" s="22"/>
      <c r="CJE9" s="22"/>
      <c r="CJF9" s="22"/>
      <c r="CJG9" s="22"/>
      <c r="CJH9" s="22"/>
      <c r="CJI9" s="22"/>
      <c r="CJJ9" s="22"/>
      <c r="CJK9" s="22"/>
      <c r="CJL9" s="22"/>
      <c r="CJM9" s="22"/>
      <c r="CJN9" s="22"/>
      <c r="CJO9" s="22"/>
      <c r="CJP9" s="22"/>
      <c r="CJQ9" s="22"/>
      <c r="CJR9" s="22"/>
      <c r="CJS9" s="22"/>
      <c r="CJT9" s="22"/>
      <c r="CJU9" s="22"/>
      <c r="CJV9" s="22"/>
      <c r="CJW9" s="22"/>
      <c r="CJX9" s="22"/>
      <c r="CJY9" s="22"/>
      <c r="CJZ9" s="22"/>
      <c r="CKA9" s="22"/>
      <c r="CKB9" s="22"/>
      <c r="CKC9" s="22"/>
      <c r="CKD9" s="22"/>
      <c r="CKE9" s="22"/>
      <c r="CKF9" s="22"/>
      <c r="CKG9" s="22"/>
      <c r="CKH9" s="22"/>
      <c r="CKI9" s="22"/>
      <c r="CKJ9" s="22"/>
      <c r="CKK9" s="22"/>
      <c r="CKL9" s="22"/>
      <c r="CKM9" s="22"/>
      <c r="CKN9" s="22"/>
      <c r="CKO9" s="22"/>
      <c r="CKP9" s="22"/>
      <c r="CKQ9" s="22"/>
      <c r="CKR9" s="22"/>
      <c r="CKS9" s="22"/>
      <c r="CKT9" s="22"/>
      <c r="CKU9" s="22"/>
      <c r="CKV9" s="22"/>
      <c r="CKW9" s="22"/>
      <c r="CKX9" s="22"/>
      <c r="CKY9" s="22"/>
      <c r="CKZ9" s="22"/>
      <c r="CLA9" s="22"/>
      <c r="CLB9" s="22"/>
      <c r="CLC9" s="22"/>
      <c r="CLD9" s="22"/>
      <c r="CLE9" s="22"/>
      <c r="CLF9" s="22"/>
      <c r="CLG9" s="22"/>
      <c r="CLH9" s="22"/>
      <c r="CLI9" s="22"/>
      <c r="CLJ9" s="22"/>
      <c r="CLK9" s="22"/>
      <c r="CLL9" s="22"/>
      <c r="CLM9" s="22"/>
      <c r="CLN9" s="22"/>
      <c r="CLO9" s="22"/>
      <c r="CLP9" s="22"/>
      <c r="CLQ9" s="22"/>
      <c r="CLR9" s="22"/>
      <c r="CLS9" s="22"/>
      <c r="CLT9" s="22"/>
      <c r="CLU9" s="22"/>
      <c r="CLV9" s="22"/>
      <c r="CLW9" s="22"/>
      <c r="CLX9" s="22"/>
      <c r="CLY9" s="22"/>
      <c r="CLZ9" s="22"/>
      <c r="CMA9" s="22"/>
      <c r="CMB9" s="22"/>
      <c r="CMC9" s="22"/>
      <c r="CMD9" s="22"/>
      <c r="CME9" s="22"/>
      <c r="CMF9" s="22"/>
      <c r="CMG9" s="22"/>
      <c r="CMH9" s="22"/>
      <c r="CMI9" s="22"/>
      <c r="CMJ9" s="22"/>
      <c r="CMK9" s="22"/>
      <c r="CML9" s="22"/>
      <c r="CMM9" s="22"/>
      <c r="CMN9" s="22"/>
      <c r="CMO9" s="22"/>
      <c r="CMP9" s="22"/>
      <c r="CMQ9" s="22"/>
      <c r="CMR9" s="22"/>
      <c r="CMS9" s="22"/>
      <c r="CMT9" s="22"/>
      <c r="CMU9" s="22"/>
      <c r="CMV9" s="22"/>
      <c r="CMW9" s="22"/>
      <c r="CMX9" s="22"/>
      <c r="CMY9" s="22"/>
      <c r="CMZ9" s="22"/>
      <c r="CNA9" s="22"/>
      <c r="CNB9" s="22"/>
      <c r="CNC9" s="22"/>
      <c r="CND9" s="22"/>
      <c r="CNE9" s="22"/>
      <c r="CNF9" s="22"/>
      <c r="CNG9" s="22"/>
      <c r="CNH9" s="22"/>
      <c r="CNI9" s="22"/>
      <c r="CNJ9" s="22"/>
      <c r="CNK9" s="22"/>
      <c r="CNL9" s="22"/>
      <c r="CNM9" s="22"/>
      <c r="CNN9" s="22"/>
      <c r="CNO9" s="22"/>
      <c r="CNP9" s="22"/>
      <c r="CNQ9" s="22"/>
      <c r="CNR9" s="22"/>
      <c r="CNS9" s="22"/>
      <c r="CNT9" s="22"/>
      <c r="CNU9" s="22"/>
      <c r="CNV9" s="22"/>
      <c r="CNW9" s="22"/>
      <c r="CNX9" s="22"/>
      <c r="CNY9" s="22"/>
      <c r="CNZ9" s="22"/>
      <c r="COA9" s="22"/>
      <c r="COB9" s="22"/>
      <c r="COC9" s="22"/>
      <c r="COD9" s="22"/>
      <c r="COE9" s="22"/>
      <c r="COF9" s="22"/>
      <c r="COG9" s="22"/>
      <c r="COH9" s="22"/>
      <c r="COI9" s="22"/>
      <c r="COJ9" s="22"/>
      <c r="COK9" s="22"/>
      <c r="COL9" s="22"/>
      <c r="COM9" s="22"/>
      <c r="CON9" s="22"/>
      <c r="COO9" s="22"/>
      <c r="COP9" s="22"/>
      <c r="COQ9" s="22"/>
      <c r="COR9" s="22"/>
      <c r="COS9" s="22"/>
      <c r="COT9" s="22"/>
      <c r="COU9" s="22"/>
      <c r="COV9" s="22"/>
      <c r="COW9" s="22"/>
      <c r="COX9" s="22"/>
      <c r="COY9" s="22"/>
      <c r="COZ9" s="22"/>
      <c r="CPA9" s="22"/>
      <c r="CPB9" s="22"/>
      <c r="CPC9" s="22"/>
      <c r="CPD9" s="22"/>
      <c r="CPE9" s="22"/>
      <c r="CPF9" s="22"/>
      <c r="CPG9" s="22"/>
      <c r="CPH9" s="22"/>
      <c r="CPI9" s="22"/>
      <c r="CPJ9" s="22"/>
      <c r="CPK9" s="22"/>
      <c r="CPL9" s="22"/>
      <c r="CPM9" s="22"/>
      <c r="CPN9" s="22"/>
      <c r="CPO9" s="22"/>
      <c r="CPP9" s="22"/>
      <c r="CPQ9" s="22"/>
      <c r="CPR9" s="22"/>
      <c r="CPS9" s="22"/>
      <c r="CPT9" s="22"/>
      <c r="CPU9" s="22"/>
      <c r="CPV9" s="22"/>
      <c r="CPW9" s="22"/>
      <c r="CPX9" s="22"/>
      <c r="CPY9" s="22"/>
      <c r="CPZ9" s="22"/>
      <c r="CQA9" s="22"/>
      <c r="CQB9" s="22"/>
      <c r="CQC9" s="22"/>
      <c r="CQD9" s="22"/>
      <c r="CQE9" s="22"/>
      <c r="CQF9" s="22"/>
      <c r="CQG9" s="22"/>
      <c r="CQH9" s="22"/>
      <c r="CQI9" s="22"/>
      <c r="CQJ9" s="22"/>
      <c r="CQK9" s="22"/>
      <c r="CQL9" s="22"/>
      <c r="CQM9" s="22"/>
      <c r="CQN9" s="22"/>
      <c r="CQO9" s="22"/>
      <c r="CQP9" s="22"/>
      <c r="CQQ9" s="22"/>
      <c r="CQR9" s="22"/>
      <c r="CQS9" s="22"/>
      <c r="CQT9" s="22"/>
      <c r="CQU9" s="22"/>
      <c r="CQV9" s="22"/>
      <c r="CQW9" s="22"/>
      <c r="CQX9" s="22"/>
      <c r="CQY9" s="22"/>
      <c r="CQZ9" s="22"/>
      <c r="CRA9" s="22"/>
      <c r="CRB9" s="22"/>
      <c r="CRC9" s="22"/>
      <c r="CRD9" s="22"/>
      <c r="CRE9" s="22"/>
      <c r="CRF9" s="22"/>
      <c r="CRG9" s="22"/>
      <c r="CRH9" s="22"/>
      <c r="CRI9" s="22"/>
      <c r="CRJ9" s="22"/>
      <c r="CRK9" s="22"/>
      <c r="CRL9" s="22"/>
      <c r="CRM9" s="22"/>
      <c r="CRN9" s="22"/>
      <c r="CRO9" s="22"/>
      <c r="CRP9" s="22"/>
      <c r="CRQ9" s="22"/>
      <c r="CRR9" s="22"/>
      <c r="CRS9" s="22"/>
      <c r="CRT9" s="22"/>
      <c r="CRU9" s="22"/>
      <c r="CRV9" s="22"/>
      <c r="CRW9" s="22"/>
      <c r="CRX9" s="22"/>
      <c r="CRY9" s="22"/>
      <c r="CRZ9" s="22"/>
      <c r="CSA9" s="22"/>
      <c r="CSB9" s="22"/>
      <c r="CSC9" s="22"/>
      <c r="CSD9" s="22"/>
      <c r="CSE9" s="22"/>
      <c r="CSF9" s="22"/>
      <c r="CSG9" s="22"/>
      <c r="CSH9" s="22"/>
      <c r="CSI9" s="22"/>
      <c r="CSJ9" s="22"/>
      <c r="CSK9" s="22"/>
      <c r="CSL9" s="22"/>
      <c r="CSM9" s="22"/>
      <c r="CSN9" s="22"/>
      <c r="CSO9" s="22"/>
      <c r="CSP9" s="22"/>
      <c r="CSQ9" s="22"/>
      <c r="CSR9" s="22"/>
      <c r="CSS9" s="22"/>
      <c r="CST9" s="22"/>
      <c r="CSU9" s="22"/>
      <c r="CSV9" s="22"/>
      <c r="CSW9" s="22"/>
      <c r="CSX9" s="22"/>
      <c r="CSY9" s="22"/>
      <c r="CSZ9" s="22"/>
      <c r="CTA9" s="22"/>
      <c r="CTB9" s="22"/>
      <c r="CTC9" s="22"/>
      <c r="CTD9" s="22"/>
      <c r="CTE9" s="22"/>
      <c r="CTF9" s="22"/>
      <c r="CTG9" s="22"/>
      <c r="CTH9" s="22"/>
      <c r="CTI9" s="22"/>
      <c r="CTJ9" s="22"/>
      <c r="CTK9" s="22"/>
      <c r="CTL9" s="22"/>
      <c r="CTM9" s="22"/>
      <c r="CTN9" s="22"/>
      <c r="CTO9" s="22"/>
      <c r="CTP9" s="22"/>
      <c r="CTQ9" s="22"/>
      <c r="CTR9" s="22"/>
      <c r="CTS9" s="22"/>
      <c r="CTT9" s="22"/>
      <c r="CTU9" s="22"/>
      <c r="CTV9" s="22"/>
      <c r="CTW9" s="22"/>
      <c r="CTX9" s="22"/>
      <c r="CTY9" s="22"/>
      <c r="CTZ9" s="22"/>
      <c r="CUA9" s="22"/>
      <c r="CUB9" s="22"/>
      <c r="CUC9" s="22"/>
      <c r="CUD9" s="22"/>
      <c r="CUE9" s="22"/>
      <c r="CUF9" s="22"/>
      <c r="CUG9" s="22"/>
      <c r="CUH9" s="22"/>
      <c r="CUI9" s="22"/>
      <c r="CUJ9" s="22"/>
      <c r="CUK9" s="22"/>
      <c r="CUL9" s="22"/>
      <c r="CUM9" s="22"/>
      <c r="CUN9" s="22"/>
      <c r="CUO9" s="22"/>
      <c r="CUP9" s="22"/>
      <c r="CUQ9" s="22"/>
      <c r="CUR9" s="22"/>
      <c r="CUS9" s="22"/>
      <c r="CUT9" s="22"/>
      <c r="CUU9" s="22"/>
      <c r="CUV9" s="22"/>
      <c r="CUW9" s="22"/>
      <c r="CUX9" s="22"/>
      <c r="CUY9" s="22"/>
      <c r="CUZ9" s="22"/>
      <c r="CVA9" s="22"/>
      <c r="CVB9" s="22"/>
      <c r="CVC9" s="22"/>
      <c r="CVD9" s="22"/>
      <c r="CVE9" s="22"/>
      <c r="CVF9" s="22"/>
      <c r="CVG9" s="22"/>
      <c r="CVH9" s="22"/>
      <c r="CVI9" s="22"/>
      <c r="CVJ9" s="22"/>
      <c r="CVK9" s="22"/>
      <c r="CVL9" s="22"/>
      <c r="CVM9" s="22"/>
      <c r="CVN9" s="22"/>
      <c r="CVO9" s="22"/>
      <c r="CVP9" s="22"/>
      <c r="CVQ9" s="22"/>
      <c r="CVR9" s="22"/>
      <c r="CVS9" s="22"/>
      <c r="CVT9" s="22"/>
      <c r="CVU9" s="22"/>
      <c r="CVV9" s="22"/>
      <c r="CVW9" s="22"/>
      <c r="CVX9" s="22"/>
      <c r="CVY9" s="22"/>
      <c r="CVZ9" s="22"/>
      <c r="CWA9" s="22"/>
      <c r="CWB9" s="22"/>
      <c r="CWC9" s="22"/>
      <c r="CWD9" s="22"/>
      <c r="CWE9" s="22"/>
      <c r="CWF9" s="22"/>
      <c r="CWG9" s="22"/>
      <c r="CWH9" s="22"/>
      <c r="CWI9" s="22"/>
      <c r="CWJ9" s="22"/>
      <c r="CWK9" s="22"/>
      <c r="CWL9" s="22"/>
      <c r="CWM9" s="22"/>
      <c r="CWN9" s="22"/>
      <c r="CWO9" s="22"/>
      <c r="CWP9" s="22"/>
      <c r="CWQ9" s="22"/>
      <c r="CWR9" s="22"/>
      <c r="CWS9" s="22"/>
      <c r="CWT9" s="22"/>
      <c r="CWU9" s="22"/>
      <c r="CWV9" s="22"/>
      <c r="CWW9" s="22"/>
      <c r="CWX9" s="22"/>
      <c r="CWY9" s="22"/>
      <c r="CWZ9" s="22"/>
      <c r="CXA9" s="22"/>
      <c r="CXB9" s="22"/>
      <c r="CXC9" s="22"/>
      <c r="CXD9" s="22"/>
      <c r="CXE9" s="22"/>
      <c r="CXF9" s="22"/>
      <c r="CXG9" s="22"/>
      <c r="CXH9" s="22"/>
      <c r="CXI9" s="22"/>
      <c r="CXJ9" s="22"/>
      <c r="CXK9" s="22"/>
      <c r="CXL9" s="22"/>
      <c r="CXM9" s="22"/>
      <c r="CXN9" s="22"/>
      <c r="CXO9" s="22"/>
      <c r="CXP9" s="22"/>
      <c r="CXQ9" s="22"/>
      <c r="CXR9" s="22"/>
      <c r="CXS9" s="22"/>
      <c r="CXT9" s="22"/>
      <c r="CXU9" s="22"/>
      <c r="CXV9" s="22"/>
      <c r="CXW9" s="22"/>
      <c r="CXX9" s="22"/>
      <c r="CXY9" s="22"/>
      <c r="CXZ9" s="22"/>
      <c r="CYA9" s="22"/>
      <c r="CYB9" s="22"/>
      <c r="CYC9" s="22"/>
      <c r="CYD9" s="22"/>
      <c r="CYE9" s="22"/>
      <c r="CYF9" s="22"/>
      <c r="CYG9" s="22"/>
      <c r="CYH9" s="22"/>
      <c r="CYI9" s="22"/>
      <c r="CYJ9" s="22"/>
      <c r="CYK9" s="22"/>
      <c r="CYL9" s="22"/>
      <c r="CYM9" s="22"/>
      <c r="CYN9" s="22"/>
      <c r="CYO9" s="22"/>
      <c r="CYP9" s="22"/>
      <c r="CYQ9" s="22"/>
      <c r="CYR9" s="22"/>
      <c r="CYS9" s="22"/>
      <c r="CYT9" s="22"/>
      <c r="CYU9" s="22"/>
      <c r="CYV9" s="22"/>
      <c r="CYW9" s="22"/>
      <c r="CYX9" s="22"/>
      <c r="CYY9" s="22"/>
      <c r="CYZ9" s="22"/>
      <c r="CZA9" s="22"/>
      <c r="CZB9" s="22"/>
      <c r="CZC9" s="22"/>
      <c r="CZD9" s="22"/>
      <c r="CZE9" s="22"/>
      <c r="CZF9" s="22"/>
      <c r="CZG9" s="22"/>
      <c r="CZH9" s="22"/>
      <c r="CZI9" s="22"/>
      <c r="CZJ9" s="22"/>
      <c r="CZK9" s="22"/>
      <c r="CZL9" s="22"/>
      <c r="CZM9" s="22"/>
      <c r="CZN9" s="22"/>
      <c r="CZO9" s="22"/>
      <c r="CZP9" s="22"/>
      <c r="CZQ9" s="22"/>
      <c r="CZR9" s="22"/>
      <c r="CZS9" s="22"/>
      <c r="CZT9" s="22"/>
      <c r="CZU9" s="22"/>
      <c r="CZV9" s="22"/>
      <c r="CZW9" s="22"/>
      <c r="CZX9" s="22"/>
      <c r="CZY9" s="22"/>
      <c r="CZZ9" s="22"/>
      <c r="DAA9" s="22"/>
      <c r="DAB9" s="22"/>
      <c r="DAC9" s="22"/>
      <c r="DAD9" s="22"/>
    </row>
    <row r="10" spans="1:2734" ht="21" customHeight="1" thickTop="1" thickBot="1" x14ac:dyDescent="0.35">
      <c r="A10" s="16"/>
      <c r="B10" s="49" t="s">
        <v>42</v>
      </c>
      <c r="C10" s="54" t="s">
        <v>43</v>
      </c>
      <c r="D10" s="16"/>
      <c r="E10" s="17"/>
      <c r="F10" s="36">
        <v>7</v>
      </c>
      <c r="G10" s="55" t="s">
        <v>44</v>
      </c>
      <c r="H10" s="37"/>
      <c r="I10" s="37"/>
      <c r="J10" s="37"/>
      <c r="K10" s="37"/>
      <c r="L10" s="37"/>
      <c r="M10" s="38"/>
      <c r="N10" s="39"/>
      <c r="O10" s="17"/>
      <c r="P10" s="22"/>
      <c r="Q10" s="22"/>
      <c r="R10" s="22"/>
      <c r="S10" s="22"/>
      <c r="T10" s="22"/>
      <c r="U10" s="22"/>
      <c r="V10" s="22"/>
      <c r="W10" s="22"/>
      <c r="X10" s="22"/>
      <c r="Y10" s="22"/>
      <c r="Z10" s="22"/>
      <c r="AA10" s="40"/>
      <c r="AB10" s="41" t="s">
        <v>45</v>
      </c>
      <c r="AC10" s="42">
        <f t="shared" ref="AC10:AI10" si="5">IF($M10=AC$1,AC$2,0)</f>
        <v>0</v>
      </c>
      <c r="AD10" s="42">
        <f t="shared" si="5"/>
        <v>0</v>
      </c>
      <c r="AE10" s="42">
        <f t="shared" si="5"/>
        <v>0</v>
      </c>
      <c r="AF10" s="42">
        <f t="shared" si="5"/>
        <v>0</v>
      </c>
      <c r="AG10" s="42">
        <f t="shared" si="5"/>
        <v>0</v>
      </c>
      <c r="AH10" s="42">
        <f t="shared" si="5"/>
        <v>0</v>
      </c>
      <c r="AI10" s="42">
        <f t="shared" si="5"/>
        <v>0</v>
      </c>
      <c r="AJ10" s="43">
        <f>SUM(AC10:AI10)</f>
        <v>0</v>
      </c>
      <c r="AK10" s="40"/>
      <c r="AL10" s="26"/>
      <c r="AM10" s="26"/>
      <c r="AN10" s="44">
        <f t="shared" si="0"/>
        <v>0</v>
      </c>
      <c r="AO10" s="22"/>
      <c r="AP10" s="22"/>
      <c r="AQ10" s="22" t="s">
        <v>27</v>
      </c>
      <c r="AR10" s="22"/>
      <c r="AS10" s="22"/>
      <c r="AT10" s="22"/>
      <c r="AU10" s="22"/>
      <c r="AV10" s="22"/>
      <c r="AW10" s="22" t="s">
        <v>46</v>
      </c>
      <c r="AX10" s="42">
        <v>5.25</v>
      </c>
      <c r="AY10" s="22"/>
      <c r="AZ10" s="47" t="s">
        <v>18</v>
      </c>
      <c r="BA10" s="48">
        <v>2</v>
      </c>
      <c r="BB10" s="48">
        <v>-2</v>
      </c>
      <c r="BC10" s="22"/>
      <c r="BD10" s="22"/>
      <c r="BE10" s="22"/>
      <c r="BF10" s="22"/>
      <c r="BG10" s="22"/>
      <c r="BH10" s="22"/>
      <c r="BI10" s="22"/>
      <c r="BJ10" s="22"/>
      <c r="BK10" s="22"/>
      <c r="BL10" s="22"/>
      <c r="BM10" s="22"/>
      <c r="BN10" s="22"/>
      <c r="BO10" s="22"/>
      <c r="BP10" s="22"/>
      <c r="BQ10" s="22"/>
      <c r="BR10" s="22"/>
      <c r="BS10" s="22"/>
      <c r="BT10" s="22"/>
      <c r="BU10" s="22"/>
      <c r="BV10" s="22"/>
      <c r="BW10" s="22"/>
      <c r="BX10" s="22"/>
      <c r="BY10" s="22"/>
      <c r="BZ10" s="22"/>
      <c r="CA10" s="22"/>
      <c r="CB10" s="22"/>
      <c r="CC10" s="22"/>
      <c r="CD10" s="22"/>
      <c r="CE10" s="22"/>
      <c r="CF10" s="22"/>
      <c r="CG10" s="22"/>
      <c r="CH10" s="22"/>
      <c r="CI10" s="22"/>
      <c r="CJ10" s="22"/>
      <c r="CK10" s="22"/>
      <c r="CL10" s="22"/>
      <c r="CM10" s="22"/>
      <c r="CN10" s="22"/>
      <c r="CO10" s="22"/>
      <c r="CP10" s="22"/>
      <c r="CQ10" s="22"/>
      <c r="CR10" s="22"/>
      <c r="CS10" s="22"/>
      <c r="CT10" s="22"/>
      <c r="CU10" s="22"/>
      <c r="CV10" s="22"/>
      <c r="CW10" s="22"/>
      <c r="CX10" s="22"/>
      <c r="CY10" s="22"/>
      <c r="CZ10" s="22"/>
      <c r="DA10" s="22"/>
      <c r="DB10" s="22"/>
      <c r="DC10" s="22"/>
      <c r="DD10" s="22"/>
      <c r="DE10" s="22"/>
      <c r="DF10" s="22"/>
      <c r="DG10" s="22"/>
      <c r="DH10" s="22"/>
      <c r="DI10" s="22"/>
      <c r="DJ10" s="22"/>
      <c r="DK10" s="22"/>
      <c r="DL10" s="22"/>
      <c r="DM10" s="22"/>
      <c r="DN10" s="22"/>
      <c r="DO10" s="22"/>
      <c r="DP10" s="22"/>
      <c r="DQ10" s="22"/>
      <c r="DR10" s="22"/>
      <c r="DS10" s="22"/>
      <c r="DT10" s="22"/>
      <c r="DU10" s="22"/>
      <c r="DV10" s="22"/>
      <c r="DW10" s="22"/>
      <c r="DX10" s="22"/>
      <c r="DY10" s="22"/>
      <c r="DZ10" s="22"/>
      <c r="EA10" s="22"/>
      <c r="EB10" s="22"/>
      <c r="EC10" s="22"/>
      <c r="ED10" s="22"/>
      <c r="EE10" s="22"/>
      <c r="EF10" s="22"/>
      <c r="EG10" s="22"/>
      <c r="EH10" s="22"/>
      <c r="EI10" s="22"/>
      <c r="EJ10" s="22"/>
      <c r="EK10" s="22"/>
      <c r="EL10" s="22"/>
      <c r="EM10" s="22"/>
      <c r="EN10" s="22"/>
      <c r="EO10" s="22"/>
      <c r="EP10" s="22"/>
      <c r="EQ10" s="22"/>
      <c r="ER10" s="22"/>
      <c r="ES10" s="22"/>
      <c r="ET10" s="22"/>
      <c r="EU10" s="22"/>
      <c r="EV10" s="22"/>
      <c r="EW10" s="22"/>
      <c r="EX10" s="22"/>
      <c r="EY10" s="22"/>
      <c r="EZ10" s="22"/>
      <c r="FA10" s="22"/>
      <c r="FB10" s="22"/>
      <c r="FC10" s="22"/>
      <c r="FD10" s="22"/>
      <c r="FE10" s="22"/>
      <c r="FF10" s="22"/>
      <c r="FG10" s="22"/>
      <c r="FH10" s="22"/>
      <c r="FI10" s="22"/>
      <c r="FJ10" s="22"/>
      <c r="FK10" s="22"/>
      <c r="FL10" s="22"/>
      <c r="FM10" s="22"/>
      <c r="FN10" s="22"/>
      <c r="FO10" s="22"/>
      <c r="FP10" s="22"/>
      <c r="FQ10" s="22"/>
      <c r="FR10" s="22"/>
      <c r="FS10" s="22"/>
      <c r="FT10" s="22"/>
      <c r="FU10" s="22"/>
      <c r="FV10" s="22"/>
      <c r="FW10" s="22"/>
      <c r="FX10" s="22"/>
      <c r="FY10" s="22"/>
      <c r="FZ10" s="22"/>
      <c r="GA10" s="22"/>
      <c r="GB10" s="22"/>
      <c r="GC10" s="22"/>
      <c r="GD10" s="22"/>
      <c r="GE10" s="22"/>
      <c r="GF10" s="22"/>
      <c r="GG10" s="22"/>
      <c r="GH10" s="22"/>
      <c r="GI10" s="22"/>
      <c r="GJ10" s="22"/>
      <c r="GK10" s="22"/>
      <c r="GL10" s="22"/>
      <c r="GM10" s="22"/>
      <c r="GN10" s="22"/>
      <c r="GO10" s="22"/>
      <c r="GP10" s="22"/>
      <c r="GQ10" s="22"/>
      <c r="GR10" s="22"/>
      <c r="GS10" s="22"/>
      <c r="GT10" s="22"/>
      <c r="GU10" s="22"/>
      <c r="GV10" s="22"/>
      <c r="GW10" s="22"/>
      <c r="GX10" s="22"/>
      <c r="GY10" s="22"/>
      <c r="GZ10" s="22"/>
      <c r="HA10" s="22"/>
      <c r="HB10" s="22"/>
      <c r="HC10" s="22"/>
      <c r="HD10" s="22"/>
      <c r="HE10" s="22"/>
      <c r="HF10" s="22"/>
      <c r="HG10" s="22"/>
      <c r="HH10" s="22"/>
      <c r="HI10" s="22"/>
      <c r="HJ10" s="22"/>
      <c r="HK10" s="22"/>
      <c r="HL10" s="22"/>
      <c r="HM10" s="22"/>
      <c r="HN10" s="22"/>
      <c r="HO10" s="22"/>
      <c r="HP10" s="22"/>
      <c r="HQ10" s="22"/>
      <c r="HR10" s="22"/>
      <c r="HS10" s="22"/>
      <c r="HT10" s="22"/>
      <c r="HU10" s="22"/>
      <c r="HV10" s="22"/>
      <c r="HW10" s="22"/>
      <c r="HX10" s="22"/>
      <c r="HY10" s="22"/>
      <c r="HZ10" s="22"/>
      <c r="IA10" s="22"/>
      <c r="IB10" s="22"/>
      <c r="IC10" s="22"/>
      <c r="ID10" s="22"/>
      <c r="IE10" s="22"/>
      <c r="IF10" s="22"/>
      <c r="IG10" s="22"/>
      <c r="IH10" s="22"/>
      <c r="II10" s="22"/>
      <c r="IJ10" s="22"/>
      <c r="IK10" s="22"/>
      <c r="IL10" s="22"/>
      <c r="IM10" s="22"/>
      <c r="IN10" s="22"/>
      <c r="IO10" s="22"/>
      <c r="IP10" s="22"/>
      <c r="IQ10" s="22"/>
      <c r="IR10" s="22"/>
      <c r="IS10" s="22"/>
      <c r="IT10" s="22"/>
      <c r="IU10" s="22"/>
      <c r="IV10" s="22"/>
      <c r="IW10" s="22"/>
      <c r="IX10" s="22"/>
      <c r="IY10" s="22"/>
      <c r="IZ10" s="22"/>
      <c r="JA10" s="22"/>
      <c r="JB10" s="22"/>
      <c r="JC10" s="22"/>
      <c r="JD10" s="22"/>
      <c r="JE10" s="22"/>
      <c r="JF10" s="22"/>
      <c r="JG10" s="22"/>
      <c r="JH10" s="22"/>
      <c r="JI10" s="22"/>
      <c r="JJ10" s="22"/>
      <c r="JK10" s="22"/>
      <c r="JL10" s="22"/>
      <c r="JM10" s="22"/>
      <c r="JN10" s="22"/>
      <c r="JO10" s="22"/>
      <c r="JP10" s="22"/>
      <c r="JQ10" s="22"/>
      <c r="JR10" s="22"/>
      <c r="JS10" s="22"/>
      <c r="JT10" s="22"/>
      <c r="JU10" s="22"/>
      <c r="JV10" s="22"/>
      <c r="JW10" s="22"/>
      <c r="JX10" s="22"/>
      <c r="JY10" s="22"/>
      <c r="JZ10" s="22"/>
      <c r="KA10" s="22"/>
      <c r="KB10" s="22"/>
      <c r="KC10" s="22"/>
      <c r="KD10" s="22"/>
      <c r="KE10" s="22"/>
      <c r="KF10" s="22"/>
      <c r="KG10" s="22"/>
      <c r="KH10" s="22"/>
      <c r="KI10" s="22"/>
      <c r="KJ10" s="22"/>
      <c r="KK10" s="22"/>
      <c r="KL10" s="22"/>
      <c r="KM10" s="22"/>
      <c r="KN10" s="22"/>
      <c r="KO10" s="22"/>
      <c r="KP10" s="22"/>
      <c r="KQ10" s="22"/>
      <c r="KR10" s="22"/>
      <c r="KS10" s="22"/>
      <c r="KT10" s="22"/>
      <c r="KU10" s="22"/>
      <c r="KV10" s="22"/>
      <c r="KW10" s="22"/>
      <c r="KX10" s="22"/>
      <c r="KY10" s="22"/>
      <c r="KZ10" s="22"/>
      <c r="LA10" s="22"/>
      <c r="LB10" s="22"/>
      <c r="LC10" s="22"/>
      <c r="LD10" s="22"/>
      <c r="LE10" s="22"/>
      <c r="LF10" s="22"/>
      <c r="LG10" s="22"/>
      <c r="LH10" s="22"/>
      <c r="LI10" s="22"/>
      <c r="LJ10" s="22"/>
      <c r="LK10" s="22"/>
      <c r="LL10" s="22"/>
      <c r="LM10" s="22"/>
      <c r="LN10" s="22"/>
      <c r="LO10" s="22"/>
      <c r="LP10" s="22"/>
      <c r="LQ10" s="22"/>
      <c r="LR10" s="22"/>
      <c r="LS10" s="22"/>
      <c r="LT10" s="22"/>
      <c r="LU10" s="22"/>
      <c r="LV10" s="22"/>
      <c r="LW10" s="22"/>
      <c r="LX10" s="22"/>
      <c r="LY10" s="22"/>
      <c r="LZ10" s="22"/>
      <c r="MA10" s="22"/>
      <c r="MB10" s="22"/>
      <c r="MC10" s="22"/>
      <c r="MD10" s="22"/>
      <c r="ME10" s="22"/>
      <c r="MF10" s="22"/>
      <c r="MG10" s="22"/>
      <c r="MH10" s="22"/>
      <c r="MI10" s="22"/>
      <c r="MJ10" s="22"/>
      <c r="MK10" s="22"/>
      <c r="ML10" s="22"/>
      <c r="MM10" s="22"/>
      <c r="MN10" s="22"/>
      <c r="MO10" s="22"/>
      <c r="MP10" s="22"/>
      <c r="MQ10" s="22"/>
      <c r="MR10" s="22"/>
      <c r="MS10" s="22"/>
      <c r="MT10" s="22"/>
      <c r="MU10" s="22"/>
      <c r="MV10" s="22"/>
      <c r="MW10" s="22"/>
      <c r="MX10" s="22"/>
      <c r="MY10" s="22"/>
      <c r="MZ10" s="22"/>
      <c r="NA10" s="22"/>
      <c r="NB10" s="22"/>
      <c r="NC10" s="22"/>
      <c r="ND10" s="22"/>
      <c r="NE10" s="22"/>
      <c r="NF10" s="22"/>
      <c r="NG10" s="22"/>
      <c r="NH10" s="22"/>
      <c r="NI10" s="22"/>
      <c r="NJ10" s="22"/>
      <c r="NK10" s="22"/>
      <c r="NL10" s="22"/>
      <c r="NM10" s="22"/>
      <c r="NN10" s="22"/>
      <c r="NO10" s="22"/>
      <c r="NP10" s="22"/>
      <c r="NQ10" s="22"/>
      <c r="NR10" s="22"/>
      <c r="NS10" s="22"/>
      <c r="NT10" s="22"/>
      <c r="NU10" s="22"/>
      <c r="NV10" s="22"/>
      <c r="NW10" s="22"/>
      <c r="NX10" s="22"/>
      <c r="NY10" s="22"/>
      <c r="NZ10" s="22"/>
      <c r="OA10" s="22"/>
      <c r="OB10" s="22"/>
      <c r="OC10" s="22"/>
      <c r="OD10" s="22"/>
      <c r="OE10" s="22"/>
      <c r="OF10" s="22"/>
      <c r="OG10" s="22"/>
      <c r="OH10" s="22"/>
      <c r="OI10" s="22"/>
      <c r="OJ10" s="22"/>
      <c r="OK10" s="22"/>
      <c r="OL10" s="22"/>
      <c r="OM10" s="22"/>
      <c r="ON10" s="22"/>
      <c r="OO10" s="22"/>
      <c r="OP10" s="22"/>
      <c r="OQ10" s="22"/>
      <c r="OR10" s="22"/>
      <c r="OS10" s="22"/>
      <c r="OT10" s="22"/>
      <c r="OU10" s="22"/>
      <c r="OV10" s="22"/>
      <c r="OW10" s="22"/>
      <c r="OX10" s="22"/>
      <c r="OY10" s="22"/>
      <c r="OZ10" s="22"/>
      <c r="PA10" s="22"/>
      <c r="PB10" s="22"/>
      <c r="PC10" s="22"/>
      <c r="PD10" s="22"/>
      <c r="PE10" s="22"/>
      <c r="PF10" s="22"/>
      <c r="PG10" s="22"/>
      <c r="PH10" s="22"/>
      <c r="PI10" s="22"/>
      <c r="PJ10" s="22"/>
      <c r="PK10" s="22"/>
      <c r="PL10" s="22"/>
      <c r="PM10" s="22"/>
      <c r="PN10" s="22"/>
      <c r="PO10" s="22"/>
      <c r="PP10" s="22"/>
      <c r="PQ10" s="22"/>
      <c r="PR10" s="22"/>
      <c r="PS10" s="22"/>
      <c r="PT10" s="22"/>
      <c r="PU10" s="22"/>
      <c r="PV10" s="22"/>
      <c r="PW10" s="22"/>
      <c r="PX10" s="22"/>
      <c r="PY10" s="22"/>
      <c r="PZ10" s="22"/>
      <c r="QA10" s="22"/>
      <c r="QB10" s="22"/>
      <c r="QC10" s="22"/>
      <c r="QD10" s="22"/>
      <c r="QE10" s="22"/>
      <c r="QF10" s="22"/>
      <c r="QG10" s="22"/>
      <c r="QH10" s="22"/>
      <c r="QI10" s="22"/>
      <c r="QJ10" s="22"/>
      <c r="QK10" s="22"/>
      <c r="QL10" s="22"/>
      <c r="QM10" s="22"/>
      <c r="QN10" s="22"/>
      <c r="QO10" s="22"/>
      <c r="QP10" s="22"/>
      <c r="QQ10" s="22"/>
      <c r="QR10" s="22"/>
      <c r="QS10" s="22"/>
      <c r="QT10" s="22"/>
      <c r="QU10" s="22"/>
      <c r="QV10" s="22"/>
      <c r="QW10" s="22"/>
      <c r="QX10" s="22"/>
      <c r="QY10" s="22"/>
      <c r="QZ10" s="22"/>
      <c r="RA10" s="22"/>
      <c r="RB10" s="22"/>
      <c r="RC10" s="22"/>
      <c r="RD10" s="22"/>
      <c r="RE10" s="22"/>
      <c r="RF10" s="22"/>
      <c r="RG10" s="22"/>
      <c r="RH10" s="22"/>
      <c r="RI10" s="22"/>
      <c r="RJ10" s="22"/>
      <c r="RK10" s="22"/>
      <c r="RL10" s="22"/>
      <c r="RM10" s="22"/>
      <c r="RN10" s="22"/>
      <c r="RO10" s="22"/>
      <c r="RP10" s="22"/>
      <c r="RQ10" s="22"/>
      <c r="RR10" s="22"/>
      <c r="RS10" s="22"/>
      <c r="RT10" s="22"/>
      <c r="RU10" s="22"/>
      <c r="RV10" s="22"/>
      <c r="RW10" s="22"/>
      <c r="RX10" s="22"/>
      <c r="RY10" s="22"/>
      <c r="RZ10" s="22"/>
      <c r="SA10" s="22"/>
      <c r="SB10" s="22"/>
      <c r="SC10" s="22"/>
      <c r="SD10" s="22"/>
      <c r="SE10" s="22"/>
      <c r="SF10" s="22"/>
      <c r="SG10" s="22"/>
      <c r="SH10" s="22"/>
      <c r="SI10" s="22"/>
      <c r="SJ10" s="22"/>
      <c r="SK10" s="22"/>
      <c r="SL10" s="22"/>
      <c r="SM10" s="22"/>
      <c r="SN10" s="22"/>
      <c r="SO10" s="22"/>
      <c r="SP10" s="22"/>
      <c r="SQ10" s="22"/>
      <c r="SR10" s="22"/>
      <c r="SS10" s="22"/>
      <c r="ST10" s="22"/>
      <c r="SU10" s="22"/>
      <c r="SV10" s="22"/>
      <c r="SW10" s="22"/>
      <c r="SX10" s="22"/>
      <c r="SY10" s="22"/>
      <c r="SZ10" s="22"/>
      <c r="TA10" s="22"/>
      <c r="TB10" s="22"/>
      <c r="TC10" s="22"/>
      <c r="TD10" s="22"/>
      <c r="TE10" s="22"/>
      <c r="TF10" s="22"/>
      <c r="TG10" s="22"/>
      <c r="TH10" s="22"/>
      <c r="TI10" s="22"/>
      <c r="TJ10" s="22"/>
      <c r="TK10" s="22"/>
      <c r="TL10" s="22"/>
      <c r="TM10" s="22"/>
      <c r="TN10" s="22"/>
      <c r="TO10" s="22"/>
      <c r="TP10" s="22"/>
      <c r="TQ10" s="22"/>
      <c r="TR10" s="22"/>
      <c r="TS10" s="22"/>
      <c r="TT10" s="22"/>
      <c r="TU10" s="22"/>
      <c r="TV10" s="22"/>
      <c r="TW10" s="22"/>
      <c r="TX10" s="22"/>
      <c r="TY10" s="22"/>
      <c r="TZ10" s="22"/>
      <c r="UA10" s="22"/>
      <c r="UB10" s="22"/>
      <c r="UC10" s="22"/>
      <c r="UD10" s="22"/>
      <c r="UE10" s="22"/>
      <c r="UF10" s="22"/>
      <c r="UG10" s="22"/>
      <c r="UH10" s="22"/>
      <c r="UI10" s="22"/>
      <c r="UJ10" s="22"/>
      <c r="UK10" s="22"/>
      <c r="UL10" s="22"/>
      <c r="UM10" s="22"/>
      <c r="UN10" s="22"/>
      <c r="UO10" s="22"/>
      <c r="UP10" s="22"/>
      <c r="UQ10" s="22"/>
      <c r="UR10" s="22"/>
      <c r="US10" s="22"/>
      <c r="UT10" s="22"/>
      <c r="UU10" s="22"/>
      <c r="UV10" s="22"/>
      <c r="UW10" s="22"/>
      <c r="UX10" s="22"/>
      <c r="UY10" s="22"/>
      <c r="UZ10" s="22"/>
      <c r="VA10" s="22"/>
      <c r="VB10" s="22"/>
      <c r="VC10" s="22"/>
      <c r="VD10" s="22"/>
      <c r="VE10" s="22"/>
      <c r="VF10" s="22"/>
      <c r="VG10" s="22"/>
      <c r="VH10" s="22"/>
      <c r="VI10" s="22"/>
      <c r="VJ10" s="22"/>
      <c r="VK10" s="22"/>
      <c r="VL10" s="22"/>
      <c r="VM10" s="22"/>
      <c r="VN10" s="22"/>
      <c r="VO10" s="22"/>
      <c r="VP10" s="22"/>
      <c r="VQ10" s="22"/>
      <c r="VR10" s="22"/>
      <c r="VS10" s="22"/>
      <c r="VT10" s="22"/>
      <c r="VU10" s="22"/>
      <c r="VV10" s="22"/>
      <c r="VW10" s="22"/>
      <c r="VX10" s="22"/>
      <c r="VY10" s="22"/>
      <c r="VZ10" s="22"/>
      <c r="WA10" s="22"/>
      <c r="WB10" s="22"/>
      <c r="WC10" s="22"/>
      <c r="WD10" s="22"/>
      <c r="WE10" s="22"/>
      <c r="WF10" s="22"/>
      <c r="WG10" s="22"/>
      <c r="WH10" s="22"/>
      <c r="WI10" s="22"/>
      <c r="WJ10" s="22"/>
      <c r="WK10" s="22"/>
      <c r="WL10" s="22"/>
      <c r="WM10" s="22"/>
      <c r="WN10" s="22"/>
      <c r="WO10" s="22"/>
      <c r="WP10" s="22"/>
      <c r="WQ10" s="22"/>
      <c r="WR10" s="22"/>
      <c r="WS10" s="22"/>
      <c r="WT10" s="22"/>
      <c r="WU10" s="22"/>
      <c r="WV10" s="22"/>
      <c r="WW10" s="22"/>
      <c r="WX10" s="22"/>
      <c r="WY10" s="22"/>
      <c r="WZ10" s="22"/>
      <c r="XA10" s="22"/>
      <c r="XB10" s="22"/>
      <c r="XC10" s="22"/>
      <c r="XD10" s="22"/>
      <c r="XE10" s="22"/>
      <c r="XF10" s="22"/>
      <c r="XG10" s="22"/>
      <c r="XH10" s="22"/>
      <c r="XI10" s="22"/>
      <c r="XJ10" s="22"/>
      <c r="XK10" s="22"/>
      <c r="XL10" s="22"/>
      <c r="XM10" s="22"/>
      <c r="XN10" s="22"/>
      <c r="XO10" s="22"/>
      <c r="XP10" s="22"/>
      <c r="XQ10" s="22"/>
      <c r="XR10" s="22"/>
      <c r="XS10" s="22"/>
      <c r="XT10" s="22"/>
      <c r="XU10" s="22"/>
      <c r="XV10" s="22"/>
      <c r="XW10" s="22"/>
      <c r="XX10" s="22"/>
      <c r="XY10" s="22"/>
      <c r="XZ10" s="22"/>
      <c r="YA10" s="22"/>
      <c r="YB10" s="22"/>
      <c r="YC10" s="22"/>
      <c r="YD10" s="22"/>
      <c r="YE10" s="22"/>
      <c r="YF10" s="22"/>
      <c r="YG10" s="22"/>
      <c r="YH10" s="22"/>
      <c r="YI10" s="22"/>
      <c r="YJ10" s="22"/>
      <c r="YK10" s="22"/>
      <c r="YL10" s="22"/>
      <c r="YM10" s="22"/>
      <c r="YN10" s="22"/>
      <c r="YO10" s="22"/>
      <c r="YP10" s="22"/>
      <c r="YQ10" s="22"/>
      <c r="YR10" s="22"/>
      <c r="YS10" s="22"/>
      <c r="YT10" s="22"/>
      <c r="YU10" s="22"/>
      <c r="YV10" s="22"/>
      <c r="YW10" s="22"/>
      <c r="YX10" s="22"/>
      <c r="YY10" s="22"/>
      <c r="YZ10" s="22"/>
      <c r="ZA10" s="22"/>
      <c r="ZB10" s="22"/>
      <c r="ZC10" s="22"/>
      <c r="ZD10" s="22"/>
      <c r="ZE10" s="22"/>
      <c r="ZF10" s="22"/>
      <c r="ZG10" s="22"/>
      <c r="ZH10" s="22"/>
      <c r="ZI10" s="22"/>
      <c r="ZJ10" s="22"/>
      <c r="ZK10" s="22"/>
      <c r="ZL10" s="22"/>
      <c r="ZM10" s="22"/>
      <c r="ZN10" s="22"/>
      <c r="ZO10" s="22"/>
      <c r="ZP10" s="22"/>
      <c r="ZQ10" s="22"/>
      <c r="ZR10" s="22"/>
      <c r="ZS10" s="22"/>
      <c r="ZT10" s="22"/>
      <c r="ZU10" s="22"/>
      <c r="ZV10" s="22"/>
      <c r="ZW10" s="22"/>
      <c r="ZX10" s="22"/>
      <c r="ZY10" s="22"/>
      <c r="ZZ10" s="22"/>
      <c r="AAA10" s="22"/>
      <c r="AAB10" s="22"/>
      <c r="AAC10" s="22"/>
      <c r="AAD10" s="22"/>
      <c r="AAE10" s="22"/>
      <c r="AAF10" s="22"/>
      <c r="AAG10" s="22"/>
      <c r="AAH10" s="22"/>
      <c r="AAI10" s="22"/>
      <c r="AAJ10" s="22"/>
      <c r="AAK10" s="22"/>
      <c r="AAL10" s="22"/>
      <c r="AAM10" s="22"/>
      <c r="AAN10" s="22"/>
      <c r="AAO10" s="22"/>
      <c r="AAP10" s="22"/>
      <c r="AAQ10" s="22"/>
      <c r="AAR10" s="22"/>
      <c r="AAS10" s="22"/>
      <c r="AAT10" s="22"/>
      <c r="AAU10" s="22"/>
      <c r="AAV10" s="22"/>
      <c r="AAW10" s="22"/>
      <c r="AAX10" s="22"/>
      <c r="AAY10" s="22"/>
      <c r="AAZ10" s="22"/>
      <c r="ABA10" s="22"/>
      <c r="ABB10" s="22"/>
      <c r="ABC10" s="22"/>
      <c r="ABD10" s="22"/>
      <c r="ABE10" s="22"/>
      <c r="ABF10" s="22"/>
      <c r="ABG10" s="22"/>
      <c r="ABH10" s="22"/>
      <c r="ABI10" s="22"/>
      <c r="ABJ10" s="22"/>
      <c r="ABK10" s="22"/>
      <c r="ABL10" s="22"/>
      <c r="ABM10" s="22"/>
      <c r="ABN10" s="22"/>
      <c r="ABO10" s="22"/>
      <c r="ABP10" s="22"/>
      <c r="ABQ10" s="22"/>
      <c r="ABR10" s="22"/>
      <c r="ABS10" s="22"/>
      <c r="ABT10" s="22"/>
      <c r="ABU10" s="22"/>
      <c r="ABV10" s="22"/>
      <c r="ABW10" s="22"/>
      <c r="ABX10" s="22"/>
      <c r="ABY10" s="22"/>
      <c r="ABZ10" s="22"/>
      <c r="ACA10" s="22"/>
      <c r="ACB10" s="22"/>
      <c r="ACC10" s="22"/>
      <c r="ACD10" s="22"/>
      <c r="ACE10" s="22"/>
      <c r="ACF10" s="22"/>
      <c r="ACG10" s="22"/>
      <c r="ACH10" s="22"/>
      <c r="ACI10" s="22"/>
      <c r="ACJ10" s="22"/>
      <c r="ACK10" s="22"/>
      <c r="ACL10" s="22"/>
      <c r="ACM10" s="22"/>
      <c r="ACN10" s="22"/>
      <c r="ACO10" s="22"/>
      <c r="ACP10" s="22"/>
      <c r="ACQ10" s="22"/>
      <c r="ACR10" s="22"/>
      <c r="ACS10" s="22"/>
      <c r="ACT10" s="22"/>
      <c r="ACU10" s="22"/>
      <c r="ACV10" s="22"/>
      <c r="ACW10" s="22"/>
      <c r="ACX10" s="22"/>
      <c r="ACY10" s="22"/>
      <c r="ACZ10" s="22"/>
      <c r="ADA10" s="22"/>
      <c r="ADB10" s="22"/>
      <c r="ADC10" s="22"/>
      <c r="ADD10" s="22"/>
      <c r="ADE10" s="22"/>
      <c r="ADF10" s="22"/>
      <c r="ADG10" s="22"/>
      <c r="ADH10" s="22"/>
      <c r="ADI10" s="22"/>
      <c r="ADJ10" s="22"/>
      <c r="ADK10" s="22"/>
      <c r="ADL10" s="22"/>
      <c r="ADM10" s="22"/>
      <c r="ADN10" s="22"/>
      <c r="ADO10" s="22"/>
      <c r="ADP10" s="22"/>
      <c r="ADQ10" s="22"/>
      <c r="ADR10" s="22"/>
      <c r="ADS10" s="22"/>
      <c r="ADT10" s="22"/>
      <c r="ADU10" s="22"/>
      <c r="ADV10" s="22"/>
      <c r="ADW10" s="22"/>
      <c r="ADX10" s="22"/>
      <c r="ADY10" s="22"/>
      <c r="ADZ10" s="22"/>
      <c r="AEA10" s="22"/>
      <c r="AEB10" s="22"/>
      <c r="AEC10" s="22"/>
      <c r="AED10" s="22"/>
      <c r="AEE10" s="22"/>
      <c r="AEF10" s="22"/>
      <c r="AEG10" s="22"/>
      <c r="AEH10" s="22"/>
      <c r="AEI10" s="22"/>
      <c r="AEJ10" s="22"/>
      <c r="AEK10" s="22"/>
      <c r="AEL10" s="22"/>
      <c r="AEM10" s="22"/>
      <c r="AEN10" s="22"/>
      <c r="AEO10" s="22"/>
      <c r="AEP10" s="22"/>
      <c r="AEQ10" s="22"/>
      <c r="AER10" s="22"/>
      <c r="AES10" s="22"/>
      <c r="AET10" s="22"/>
      <c r="AEU10" s="22"/>
      <c r="AEV10" s="22"/>
      <c r="AEW10" s="22"/>
      <c r="AEX10" s="22"/>
      <c r="AEY10" s="22"/>
      <c r="AEZ10" s="22"/>
      <c r="AFA10" s="22"/>
      <c r="AFB10" s="22"/>
      <c r="AFC10" s="22"/>
      <c r="AFD10" s="22"/>
      <c r="AFE10" s="22"/>
      <c r="AFF10" s="22"/>
      <c r="AFG10" s="22"/>
      <c r="AFH10" s="22"/>
      <c r="AFI10" s="22"/>
      <c r="AFJ10" s="22"/>
      <c r="AFK10" s="22"/>
      <c r="AFL10" s="22"/>
      <c r="AFM10" s="22"/>
      <c r="AFN10" s="22"/>
      <c r="AFO10" s="22"/>
      <c r="AFP10" s="22"/>
      <c r="AFQ10" s="22"/>
      <c r="AFR10" s="22"/>
      <c r="AFS10" s="22"/>
      <c r="AFT10" s="22"/>
      <c r="AFU10" s="22"/>
      <c r="AFV10" s="22"/>
      <c r="AFW10" s="22"/>
      <c r="AFX10" s="22"/>
      <c r="AFY10" s="22"/>
      <c r="AFZ10" s="22"/>
      <c r="AGA10" s="22"/>
      <c r="AGB10" s="22"/>
      <c r="AGC10" s="22"/>
      <c r="AGD10" s="22"/>
      <c r="AGE10" s="22"/>
      <c r="AGF10" s="22"/>
      <c r="AGG10" s="22"/>
      <c r="AGH10" s="22"/>
      <c r="AGI10" s="22"/>
      <c r="AGJ10" s="22"/>
      <c r="AGK10" s="22"/>
      <c r="AGL10" s="22"/>
      <c r="AGM10" s="22"/>
      <c r="AGN10" s="22"/>
      <c r="AGO10" s="22"/>
      <c r="AGP10" s="22"/>
      <c r="AGQ10" s="22"/>
      <c r="AGR10" s="22"/>
      <c r="AGS10" s="22"/>
      <c r="AGT10" s="22"/>
      <c r="AGU10" s="22"/>
      <c r="AGV10" s="22"/>
      <c r="AGW10" s="22"/>
      <c r="AGX10" s="22"/>
      <c r="AGY10" s="22"/>
      <c r="AGZ10" s="22"/>
      <c r="AHA10" s="22"/>
      <c r="AHB10" s="22"/>
      <c r="AHC10" s="22"/>
      <c r="AHD10" s="22"/>
      <c r="AHE10" s="22"/>
      <c r="AHF10" s="22"/>
      <c r="AHG10" s="22"/>
      <c r="AHH10" s="22"/>
      <c r="AHI10" s="22"/>
      <c r="AHJ10" s="22"/>
      <c r="AHK10" s="22"/>
      <c r="AHL10" s="22"/>
      <c r="AHM10" s="22"/>
      <c r="AHN10" s="22"/>
      <c r="AHO10" s="22"/>
      <c r="AHP10" s="22"/>
      <c r="AHQ10" s="22"/>
      <c r="AHR10" s="22"/>
      <c r="AHS10" s="22"/>
      <c r="AHT10" s="22"/>
      <c r="AHU10" s="22"/>
      <c r="AHV10" s="22"/>
      <c r="AHW10" s="22"/>
      <c r="AHX10" s="22"/>
      <c r="AHY10" s="22"/>
      <c r="AHZ10" s="22"/>
      <c r="AIA10" s="22"/>
      <c r="AIB10" s="22"/>
      <c r="AIC10" s="22"/>
      <c r="AID10" s="22"/>
      <c r="AIE10" s="22"/>
      <c r="AIF10" s="22"/>
      <c r="AIG10" s="22"/>
      <c r="AIH10" s="22"/>
      <c r="AII10" s="22"/>
      <c r="AIJ10" s="22"/>
      <c r="AIK10" s="22"/>
      <c r="AIL10" s="22"/>
      <c r="AIM10" s="22"/>
      <c r="AIN10" s="22"/>
      <c r="AIO10" s="22"/>
      <c r="AIP10" s="22"/>
      <c r="AIQ10" s="22"/>
      <c r="AIR10" s="22"/>
      <c r="AIS10" s="22"/>
      <c r="AIT10" s="22"/>
      <c r="AIU10" s="22"/>
      <c r="AIV10" s="22"/>
      <c r="AIW10" s="22"/>
      <c r="AIX10" s="22"/>
      <c r="AIY10" s="22"/>
      <c r="AIZ10" s="22"/>
      <c r="AJA10" s="22"/>
      <c r="AJB10" s="22"/>
      <c r="AJC10" s="22"/>
      <c r="AJD10" s="22"/>
      <c r="AJE10" s="22"/>
      <c r="AJF10" s="22"/>
      <c r="AJG10" s="22"/>
      <c r="AJH10" s="22"/>
      <c r="AJI10" s="22"/>
      <c r="AJJ10" s="22"/>
      <c r="AJK10" s="22"/>
      <c r="AJL10" s="22"/>
      <c r="AJM10" s="22"/>
      <c r="AJN10" s="22"/>
      <c r="AJO10" s="22"/>
      <c r="AJP10" s="22"/>
      <c r="AJQ10" s="22"/>
      <c r="AJR10" s="22"/>
      <c r="AJS10" s="22"/>
      <c r="AJT10" s="22"/>
      <c r="AJU10" s="22"/>
      <c r="AJV10" s="22"/>
      <c r="AJW10" s="22"/>
      <c r="AJX10" s="22"/>
      <c r="AJY10" s="22"/>
      <c r="AJZ10" s="22"/>
      <c r="AKA10" s="22"/>
      <c r="AKB10" s="22"/>
      <c r="AKC10" s="22"/>
      <c r="AKD10" s="22"/>
      <c r="AKE10" s="22"/>
      <c r="AKF10" s="22"/>
      <c r="AKG10" s="22"/>
      <c r="AKH10" s="22"/>
      <c r="AKI10" s="22"/>
      <c r="AKJ10" s="22"/>
      <c r="AKK10" s="22"/>
      <c r="AKL10" s="22"/>
      <c r="AKM10" s="22"/>
      <c r="AKN10" s="22"/>
      <c r="AKO10" s="22"/>
      <c r="AKP10" s="22"/>
      <c r="AKQ10" s="22"/>
      <c r="AKR10" s="22"/>
      <c r="AKS10" s="22"/>
      <c r="AKT10" s="22"/>
      <c r="AKU10" s="22"/>
      <c r="AKV10" s="22"/>
      <c r="AKW10" s="22"/>
      <c r="AKX10" s="22"/>
      <c r="AKY10" s="22"/>
      <c r="AKZ10" s="22"/>
      <c r="ALA10" s="22"/>
      <c r="ALB10" s="22"/>
      <c r="ALC10" s="22"/>
      <c r="ALD10" s="22"/>
      <c r="ALE10" s="22"/>
      <c r="ALF10" s="22"/>
      <c r="ALG10" s="22"/>
      <c r="ALH10" s="22"/>
      <c r="ALI10" s="22"/>
      <c r="ALJ10" s="22"/>
      <c r="ALK10" s="22"/>
      <c r="ALL10" s="22"/>
      <c r="ALM10" s="22"/>
      <c r="ALN10" s="22"/>
      <c r="ALO10" s="22"/>
      <c r="ALP10" s="22"/>
      <c r="ALQ10" s="22"/>
      <c r="ALR10" s="22"/>
      <c r="ALS10" s="22"/>
      <c r="ALT10" s="22"/>
      <c r="ALU10" s="22"/>
      <c r="ALV10" s="22"/>
      <c r="ALW10" s="22"/>
      <c r="ALX10" s="22"/>
      <c r="ALY10" s="22"/>
      <c r="ALZ10" s="22"/>
      <c r="AMA10" s="22"/>
      <c r="AMB10" s="22"/>
      <c r="AMC10" s="22"/>
      <c r="AMD10" s="22"/>
      <c r="AME10" s="22"/>
      <c r="AMF10" s="22"/>
      <c r="AMG10" s="22"/>
      <c r="AMH10" s="22"/>
      <c r="AMI10" s="22"/>
      <c r="AMJ10" s="22"/>
      <c r="AMK10" s="22"/>
      <c r="AML10" s="22"/>
      <c r="AMM10" s="22"/>
      <c r="AMN10" s="22"/>
      <c r="AMO10" s="22"/>
      <c r="AMP10" s="22"/>
      <c r="AMQ10" s="22"/>
      <c r="AMR10" s="22"/>
      <c r="AMS10" s="22"/>
      <c r="AMT10" s="22"/>
      <c r="AMU10" s="22"/>
      <c r="AMV10" s="22"/>
      <c r="AMW10" s="22"/>
      <c r="AMX10" s="22"/>
      <c r="AMY10" s="22"/>
      <c r="AMZ10" s="22"/>
      <c r="ANA10" s="22"/>
      <c r="ANB10" s="22"/>
      <c r="ANC10" s="22"/>
      <c r="AND10" s="22"/>
      <c r="ANE10" s="22"/>
      <c r="ANF10" s="22"/>
      <c r="ANG10" s="22"/>
      <c r="ANH10" s="22"/>
      <c r="ANI10" s="22"/>
      <c r="ANJ10" s="22"/>
      <c r="ANK10" s="22"/>
      <c r="ANL10" s="22"/>
      <c r="ANM10" s="22"/>
      <c r="ANN10" s="22"/>
      <c r="ANO10" s="22"/>
      <c r="ANP10" s="22"/>
      <c r="ANQ10" s="22"/>
      <c r="ANR10" s="22"/>
      <c r="ANS10" s="22"/>
      <c r="ANT10" s="22"/>
      <c r="ANU10" s="22"/>
      <c r="ANV10" s="22"/>
      <c r="ANW10" s="22"/>
      <c r="ANX10" s="22"/>
      <c r="ANY10" s="22"/>
      <c r="ANZ10" s="22"/>
      <c r="AOA10" s="22"/>
      <c r="AOB10" s="22"/>
      <c r="AOC10" s="22"/>
      <c r="AOD10" s="22"/>
      <c r="AOE10" s="22"/>
      <c r="AOF10" s="22"/>
      <c r="AOG10" s="22"/>
      <c r="AOH10" s="22"/>
      <c r="AOI10" s="22"/>
      <c r="AOJ10" s="22"/>
      <c r="AOK10" s="22"/>
      <c r="AOL10" s="22"/>
      <c r="AOM10" s="22"/>
      <c r="AON10" s="22"/>
      <c r="AOO10" s="22"/>
      <c r="AOP10" s="22"/>
      <c r="AOQ10" s="22"/>
      <c r="AOR10" s="22"/>
      <c r="AOS10" s="22"/>
      <c r="AOT10" s="22"/>
      <c r="AOU10" s="22"/>
      <c r="AOV10" s="22"/>
      <c r="AOW10" s="22"/>
      <c r="AOX10" s="22"/>
      <c r="AOY10" s="22"/>
      <c r="AOZ10" s="22"/>
      <c r="APA10" s="22"/>
      <c r="APB10" s="22"/>
      <c r="APC10" s="22"/>
      <c r="APD10" s="22"/>
      <c r="APE10" s="22"/>
      <c r="APF10" s="22"/>
      <c r="APG10" s="22"/>
      <c r="APH10" s="22"/>
      <c r="API10" s="22"/>
      <c r="APJ10" s="22"/>
      <c r="APK10" s="22"/>
      <c r="APL10" s="22"/>
      <c r="APM10" s="22"/>
      <c r="APN10" s="22"/>
      <c r="APO10" s="22"/>
      <c r="APP10" s="22"/>
      <c r="APQ10" s="22"/>
      <c r="APR10" s="22"/>
      <c r="APS10" s="22"/>
      <c r="APT10" s="22"/>
      <c r="APU10" s="22"/>
      <c r="APV10" s="22"/>
      <c r="APW10" s="22"/>
      <c r="APX10" s="22"/>
      <c r="APY10" s="22"/>
      <c r="APZ10" s="22"/>
      <c r="AQA10" s="22"/>
      <c r="AQB10" s="22"/>
      <c r="AQC10" s="22"/>
      <c r="AQD10" s="22"/>
      <c r="AQE10" s="22"/>
      <c r="AQF10" s="22"/>
      <c r="AQG10" s="22"/>
      <c r="AQH10" s="22"/>
      <c r="AQI10" s="22"/>
      <c r="AQJ10" s="22"/>
      <c r="AQK10" s="22"/>
      <c r="AQL10" s="22"/>
      <c r="AQM10" s="22"/>
      <c r="AQN10" s="22"/>
      <c r="AQO10" s="22"/>
      <c r="AQP10" s="22"/>
      <c r="AQQ10" s="22"/>
      <c r="AQR10" s="22"/>
      <c r="AQS10" s="22"/>
      <c r="AQT10" s="22"/>
      <c r="AQU10" s="22"/>
      <c r="AQV10" s="22"/>
      <c r="AQW10" s="22"/>
      <c r="AQX10" s="22"/>
      <c r="AQY10" s="22"/>
      <c r="AQZ10" s="22"/>
      <c r="ARA10" s="22"/>
      <c r="ARB10" s="22"/>
      <c r="ARC10" s="22"/>
      <c r="ARD10" s="22"/>
      <c r="ARE10" s="22"/>
      <c r="ARF10" s="22"/>
      <c r="ARG10" s="22"/>
      <c r="ARH10" s="22"/>
      <c r="ARI10" s="22"/>
      <c r="ARJ10" s="22"/>
      <c r="ARK10" s="22"/>
      <c r="ARL10" s="22"/>
      <c r="ARM10" s="22"/>
      <c r="ARN10" s="22"/>
      <c r="ARO10" s="22"/>
      <c r="ARP10" s="22"/>
      <c r="ARQ10" s="22"/>
      <c r="ARR10" s="22"/>
      <c r="ARS10" s="22"/>
      <c r="ART10" s="22"/>
      <c r="ARU10" s="22"/>
      <c r="ARV10" s="22"/>
      <c r="ARW10" s="22"/>
      <c r="ARX10" s="22"/>
      <c r="ARY10" s="22"/>
      <c r="ARZ10" s="22"/>
      <c r="ASA10" s="22"/>
      <c r="ASB10" s="22"/>
      <c r="ASC10" s="22"/>
      <c r="ASD10" s="22"/>
      <c r="ASE10" s="22"/>
      <c r="ASF10" s="22"/>
      <c r="ASG10" s="22"/>
      <c r="ASH10" s="22"/>
      <c r="ASI10" s="22"/>
      <c r="ASJ10" s="22"/>
      <c r="ASK10" s="22"/>
      <c r="ASL10" s="22"/>
      <c r="ASM10" s="22"/>
      <c r="ASN10" s="22"/>
      <c r="ASO10" s="22"/>
      <c r="ASP10" s="22"/>
      <c r="ASQ10" s="22"/>
      <c r="ASR10" s="22"/>
      <c r="ASS10" s="22"/>
      <c r="AST10" s="22"/>
      <c r="ASU10" s="22"/>
      <c r="ASV10" s="22"/>
      <c r="ASW10" s="22"/>
      <c r="ASX10" s="22"/>
      <c r="ASY10" s="22"/>
      <c r="ASZ10" s="22"/>
      <c r="ATA10" s="22"/>
      <c r="ATB10" s="22"/>
      <c r="ATC10" s="22"/>
      <c r="ATD10" s="22"/>
      <c r="ATE10" s="22"/>
      <c r="ATF10" s="22"/>
      <c r="ATG10" s="22"/>
      <c r="ATH10" s="22"/>
      <c r="ATI10" s="22"/>
      <c r="ATJ10" s="22"/>
      <c r="ATK10" s="22"/>
      <c r="ATL10" s="22"/>
      <c r="ATM10" s="22"/>
      <c r="ATN10" s="22"/>
      <c r="ATO10" s="22"/>
      <c r="ATP10" s="22"/>
      <c r="ATQ10" s="22"/>
      <c r="ATR10" s="22"/>
      <c r="ATS10" s="22"/>
      <c r="ATT10" s="22"/>
      <c r="ATU10" s="22"/>
      <c r="ATV10" s="22"/>
      <c r="ATW10" s="22"/>
      <c r="ATX10" s="22"/>
      <c r="ATY10" s="22"/>
      <c r="ATZ10" s="22"/>
      <c r="AUA10" s="22"/>
      <c r="AUB10" s="22"/>
      <c r="AUC10" s="22"/>
      <c r="AUD10" s="22"/>
      <c r="AUE10" s="22"/>
      <c r="AUF10" s="22"/>
      <c r="AUG10" s="22"/>
      <c r="AUH10" s="22"/>
      <c r="AUI10" s="22"/>
      <c r="AUJ10" s="22"/>
      <c r="AUK10" s="22"/>
      <c r="AUL10" s="22"/>
      <c r="AUM10" s="22"/>
      <c r="AUN10" s="22"/>
      <c r="AUO10" s="22"/>
      <c r="AUP10" s="22"/>
      <c r="AUQ10" s="22"/>
      <c r="AUR10" s="22"/>
      <c r="AUS10" s="22"/>
      <c r="AUT10" s="22"/>
      <c r="AUU10" s="22"/>
      <c r="AUV10" s="22"/>
      <c r="AUW10" s="22"/>
      <c r="AUX10" s="22"/>
      <c r="AUY10" s="22"/>
      <c r="AUZ10" s="22"/>
      <c r="AVA10" s="22"/>
      <c r="AVB10" s="22"/>
      <c r="AVC10" s="22"/>
      <c r="AVD10" s="22"/>
      <c r="AVE10" s="22"/>
      <c r="AVF10" s="22"/>
      <c r="AVG10" s="22"/>
      <c r="AVH10" s="22"/>
      <c r="AVI10" s="22"/>
      <c r="AVJ10" s="22"/>
      <c r="AVK10" s="22"/>
      <c r="AVL10" s="22"/>
      <c r="AVM10" s="22"/>
      <c r="AVN10" s="22"/>
      <c r="AVO10" s="22"/>
      <c r="AVP10" s="22"/>
      <c r="AVQ10" s="22"/>
      <c r="AVR10" s="22"/>
      <c r="AVS10" s="22"/>
      <c r="AVT10" s="22"/>
      <c r="AVU10" s="22"/>
      <c r="AVV10" s="22"/>
      <c r="AVW10" s="22"/>
      <c r="AVX10" s="22"/>
      <c r="AVY10" s="22"/>
      <c r="AVZ10" s="22"/>
      <c r="AWA10" s="22"/>
      <c r="AWB10" s="22"/>
      <c r="AWC10" s="22"/>
      <c r="AWD10" s="22"/>
      <c r="AWE10" s="22"/>
      <c r="AWF10" s="22"/>
      <c r="AWG10" s="22"/>
      <c r="AWH10" s="22"/>
      <c r="AWI10" s="22"/>
      <c r="AWJ10" s="22"/>
      <c r="AWK10" s="22"/>
      <c r="AWL10" s="22"/>
      <c r="AWM10" s="22"/>
      <c r="AWN10" s="22"/>
      <c r="AWO10" s="22"/>
      <c r="AWP10" s="22"/>
      <c r="AWQ10" s="22"/>
      <c r="AWR10" s="22"/>
      <c r="AWS10" s="22"/>
      <c r="AWT10" s="22"/>
      <c r="AWU10" s="22"/>
      <c r="AWV10" s="22"/>
      <c r="AWW10" s="22"/>
      <c r="AWX10" s="22"/>
      <c r="AWY10" s="22"/>
      <c r="AWZ10" s="22"/>
      <c r="AXA10" s="22"/>
      <c r="AXB10" s="22"/>
      <c r="AXC10" s="22"/>
      <c r="AXD10" s="22"/>
      <c r="AXE10" s="22"/>
      <c r="AXF10" s="22"/>
      <c r="AXG10" s="22"/>
      <c r="AXH10" s="22"/>
      <c r="AXI10" s="22"/>
      <c r="AXJ10" s="22"/>
      <c r="AXK10" s="22"/>
      <c r="AXL10" s="22"/>
      <c r="AXM10" s="22"/>
      <c r="AXN10" s="22"/>
      <c r="AXO10" s="22"/>
      <c r="AXP10" s="22"/>
      <c r="AXQ10" s="22"/>
      <c r="AXR10" s="22"/>
      <c r="AXS10" s="22"/>
      <c r="AXT10" s="22"/>
      <c r="AXU10" s="22"/>
      <c r="AXV10" s="22"/>
      <c r="AXW10" s="22"/>
      <c r="AXX10" s="22"/>
      <c r="AXY10" s="22"/>
      <c r="AXZ10" s="22"/>
      <c r="AYA10" s="22"/>
      <c r="AYB10" s="22"/>
      <c r="AYC10" s="22"/>
      <c r="AYD10" s="22"/>
      <c r="AYE10" s="22"/>
      <c r="AYF10" s="22"/>
      <c r="AYG10" s="22"/>
      <c r="AYH10" s="22"/>
      <c r="AYI10" s="22"/>
      <c r="AYJ10" s="22"/>
      <c r="AYK10" s="22"/>
      <c r="AYL10" s="22"/>
      <c r="AYM10" s="22"/>
      <c r="AYN10" s="22"/>
      <c r="AYO10" s="22"/>
      <c r="AYP10" s="22"/>
      <c r="AYQ10" s="22"/>
      <c r="AYR10" s="22"/>
      <c r="AYS10" s="22"/>
      <c r="AYT10" s="22"/>
      <c r="AYU10" s="22"/>
      <c r="AYV10" s="22"/>
      <c r="AYW10" s="22"/>
      <c r="AYX10" s="22"/>
      <c r="AYY10" s="22"/>
      <c r="AYZ10" s="22"/>
      <c r="AZA10" s="22"/>
      <c r="AZB10" s="22"/>
      <c r="AZC10" s="22"/>
      <c r="AZD10" s="22"/>
      <c r="AZE10" s="22"/>
      <c r="AZF10" s="22"/>
      <c r="AZG10" s="22"/>
      <c r="AZH10" s="22"/>
      <c r="AZI10" s="22"/>
      <c r="AZJ10" s="22"/>
      <c r="AZK10" s="22"/>
      <c r="AZL10" s="22"/>
      <c r="AZM10" s="22"/>
      <c r="AZN10" s="22"/>
      <c r="AZO10" s="22"/>
      <c r="AZP10" s="22"/>
      <c r="AZQ10" s="22"/>
      <c r="AZR10" s="22"/>
      <c r="AZS10" s="22"/>
      <c r="AZT10" s="22"/>
      <c r="AZU10" s="22"/>
      <c r="AZV10" s="22"/>
      <c r="AZW10" s="22"/>
      <c r="AZX10" s="22"/>
      <c r="AZY10" s="22"/>
      <c r="AZZ10" s="22"/>
      <c r="BAA10" s="22"/>
      <c r="BAB10" s="22"/>
      <c r="BAC10" s="22"/>
      <c r="BAD10" s="22"/>
      <c r="BAE10" s="22"/>
      <c r="BAF10" s="22"/>
      <c r="BAG10" s="22"/>
      <c r="BAH10" s="22"/>
      <c r="BAI10" s="22"/>
      <c r="BAJ10" s="22"/>
      <c r="BAK10" s="22"/>
      <c r="BAL10" s="22"/>
      <c r="BAM10" s="22"/>
      <c r="BAN10" s="22"/>
      <c r="BAO10" s="22"/>
      <c r="BAP10" s="22"/>
      <c r="BAQ10" s="22"/>
      <c r="BAR10" s="22"/>
      <c r="BAS10" s="22"/>
      <c r="BAT10" s="22"/>
      <c r="BAU10" s="22"/>
      <c r="BAV10" s="22"/>
      <c r="BAW10" s="22"/>
      <c r="BAX10" s="22"/>
      <c r="BAY10" s="22"/>
      <c r="BAZ10" s="22"/>
      <c r="BBA10" s="22"/>
      <c r="BBB10" s="22"/>
      <c r="BBC10" s="22"/>
      <c r="BBD10" s="22"/>
      <c r="BBE10" s="22"/>
      <c r="BBF10" s="22"/>
      <c r="BBG10" s="22"/>
      <c r="BBH10" s="22"/>
      <c r="BBI10" s="22"/>
      <c r="BBJ10" s="22"/>
      <c r="BBK10" s="22"/>
      <c r="BBL10" s="22"/>
      <c r="BBM10" s="22"/>
      <c r="BBN10" s="22"/>
      <c r="BBO10" s="22"/>
      <c r="BBP10" s="22"/>
      <c r="BBQ10" s="22"/>
      <c r="BBR10" s="22"/>
      <c r="BBS10" s="22"/>
      <c r="BBT10" s="22"/>
      <c r="BBU10" s="22"/>
      <c r="BBV10" s="22"/>
      <c r="BBW10" s="22"/>
      <c r="BBX10" s="22"/>
      <c r="BBY10" s="22"/>
      <c r="BBZ10" s="22"/>
      <c r="BCA10" s="22"/>
      <c r="BCB10" s="22"/>
      <c r="BCC10" s="22"/>
      <c r="BCD10" s="22"/>
      <c r="BCE10" s="22"/>
      <c r="BCF10" s="22"/>
      <c r="BCG10" s="22"/>
      <c r="BCH10" s="22"/>
      <c r="BCI10" s="22"/>
      <c r="BCJ10" s="22"/>
      <c r="BCK10" s="22"/>
      <c r="BCL10" s="22"/>
      <c r="BCM10" s="22"/>
      <c r="BCN10" s="22"/>
      <c r="BCO10" s="22"/>
      <c r="BCP10" s="22"/>
      <c r="BCQ10" s="22"/>
      <c r="BCR10" s="22"/>
      <c r="BCS10" s="22"/>
      <c r="BCT10" s="22"/>
      <c r="BCU10" s="22"/>
      <c r="BCV10" s="22"/>
      <c r="BCW10" s="22"/>
      <c r="BCX10" s="22"/>
      <c r="BCY10" s="22"/>
      <c r="BCZ10" s="22"/>
      <c r="BDA10" s="22"/>
      <c r="BDB10" s="22"/>
      <c r="BDC10" s="22"/>
      <c r="BDD10" s="22"/>
      <c r="BDE10" s="22"/>
      <c r="BDF10" s="22"/>
      <c r="BDG10" s="22"/>
      <c r="BDH10" s="22"/>
      <c r="BDI10" s="22"/>
      <c r="BDJ10" s="22"/>
      <c r="BDK10" s="22"/>
      <c r="BDL10" s="22"/>
      <c r="BDM10" s="22"/>
      <c r="BDN10" s="22"/>
      <c r="BDO10" s="22"/>
      <c r="BDP10" s="22"/>
      <c r="BDQ10" s="22"/>
      <c r="BDR10" s="22"/>
      <c r="BDS10" s="22"/>
      <c r="BDT10" s="22"/>
      <c r="BDU10" s="22"/>
      <c r="BDV10" s="22"/>
      <c r="BDW10" s="22"/>
      <c r="BDX10" s="22"/>
      <c r="BDY10" s="22"/>
      <c r="BDZ10" s="22"/>
      <c r="BEA10" s="22"/>
      <c r="BEB10" s="22"/>
      <c r="BEC10" s="22"/>
      <c r="BED10" s="22"/>
      <c r="BEE10" s="22"/>
      <c r="BEF10" s="22"/>
      <c r="BEG10" s="22"/>
      <c r="BEH10" s="22"/>
      <c r="BEI10" s="22"/>
      <c r="BEJ10" s="22"/>
      <c r="BEK10" s="22"/>
      <c r="BEL10" s="22"/>
      <c r="BEM10" s="22"/>
      <c r="BEN10" s="22"/>
      <c r="BEO10" s="22"/>
      <c r="BEP10" s="22"/>
      <c r="BEQ10" s="22"/>
      <c r="BER10" s="22"/>
      <c r="BES10" s="22"/>
      <c r="BET10" s="22"/>
      <c r="BEU10" s="22"/>
      <c r="BEV10" s="22"/>
      <c r="BEW10" s="22"/>
      <c r="BEX10" s="22"/>
      <c r="BEY10" s="22"/>
      <c r="BEZ10" s="22"/>
      <c r="BFA10" s="22"/>
      <c r="BFB10" s="22"/>
      <c r="BFC10" s="22"/>
      <c r="BFD10" s="22"/>
      <c r="BFE10" s="22"/>
      <c r="BFF10" s="22"/>
      <c r="BFG10" s="22"/>
      <c r="BFH10" s="22"/>
      <c r="BFI10" s="22"/>
      <c r="BFJ10" s="22"/>
      <c r="BFK10" s="22"/>
      <c r="BFL10" s="22"/>
      <c r="BFM10" s="22"/>
      <c r="BFN10" s="22"/>
      <c r="BFO10" s="22"/>
      <c r="BFP10" s="22"/>
      <c r="BFQ10" s="22"/>
      <c r="BFR10" s="22"/>
      <c r="BFS10" s="22"/>
      <c r="BFT10" s="22"/>
      <c r="BFU10" s="22"/>
      <c r="BFV10" s="22"/>
      <c r="BFW10" s="22"/>
      <c r="BFX10" s="22"/>
      <c r="BFY10" s="22"/>
      <c r="BFZ10" s="22"/>
      <c r="BGA10" s="22"/>
      <c r="BGB10" s="22"/>
      <c r="BGC10" s="22"/>
      <c r="BGD10" s="22"/>
      <c r="BGE10" s="22"/>
      <c r="BGF10" s="22"/>
      <c r="BGG10" s="22"/>
      <c r="BGH10" s="22"/>
      <c r="BGI10" s="22"/>
      <c r="BGJ10" s="22"/>
      <c r="BGK10" s="22"/>
      <c r="BGL10" s="22"/>
      <c r="BGM10" s="22"/>
      <c r="BGN10" s="22"/>
      <c r="BGO10" s="22"/>
      <c r="BGP10" s="22"/>
      <c r="BGQ10" s="22"/>
      <c r="BGR10" s="22"/>
      <c r="BGS10" s="22"/>
      <c r="BGT10" s="22"/>
      <c r="BGU10" s="22"/>
      <c r="BGV10" s="22"/>
      <c r="BGW10" s="22"/>
      <c r="BGX10" s="22"/>
      <c r="BGY10" s="22"/>
      <c r="BGZ10" s="22"/>
      <c r="BHA10" s="22"/>
      <c r="BHB10" s="22"/>
      <c r="BHC10" s="22"/>
      <c r="BHD10" s="22"/>
      <c r="BHE10" s="22"/>
      <c r="BHF10" s="22"/>
      <c r="BHG10" s="22"/>
      <c r="BHH10" s="22"/>
      <c r="BHI10" s="22"/>
      <c r="BHJ10" s="22"/>
      <c r="BHK10" s="22"/>
      <c r="BHL10" s="22"/>
      <c r="BHM10" s="22"/>
      <c r="BHN10" s="22"/>
      <c r="BHO10" s="22"/>
      <c r="BHP10" s="22"/>
      <c r="BHQ10" s="22"/>
      <c r="BHR10" s="22"/>
      <c r="BHS10" s="22"/>
      <c r="BHT10" s="22"/>
      <c r="BHU10" s="22"/>
      <c r="BHV10" s="22"/>
      <c r="BHW10" s="22"/>
      <c r="BHX10" s="22"/>
      <c r="BHY10" s="22"/>
      <c r="BHZ10" s="22"/>
      <c r="BIA10" s="22"/>
      <c r="BIB10" s="22"/>
      <c r="BIC10" s="22"/>
      <c r="BID10" s="22"/>
      <c r="BIE10" s="22"/>
      <c r="BIF10" s="22"/>
      <c r="BIG10" s="22"/>
      <c r="BIH10" s="22"/>
      <c r="BII10" s="22"/>
      <c r="BIJ10" s="22"/>
      <c r="BIK10" s="22"/>
      <c r="BIL10" s="22"/>
      <c r="BIM10" s="22"/>
      <c r="BIN10" s="22"/>
      <c r="BIO10" s="22"/>
      <c r="BIP10" s="22"/>
      <c r="BIQ10" s="22"/>
      <c r="BIR10" s="22"/>
      <c r="BIS10" s="22"/>
      <c r="BIT10" s="22"/>
      <c r="BIU10" s="22"/>
      <c r="BIV10" s="22"/>
      <c r="BIW10" s="22"/>
      <c r="BIX10" s="22"/>
      <c r="BIY10" s="22"/>
      <c r="BIZ10" s="22"/>
      <c r="BJA10" s="22"/>
      <c r="BJB10" s="22"/>
      <c r="BJC10" s="22"/>
      <c r="BJD10" s="22"/>
      <c r="BJE10" s="22"/>
      <c r="BJF10" s="22"/>
      <c r="BJG10" s="22"/>
      <c r="BJH10" s="22"/>
      <c r="BJI10" s="22"/>
      <c r="BJJ10" s="22"/>
      <c r="BJK10" s="22"/>
      <c r="BJL10" s="22"/>
      <c r="BJM10" s="22"/>
      <c r="BJN10" s="22"/>
      <c r="BJO10" s="22"/>
      <c r="BJP10" s="22"/>
      <c r="BJQ10" s="22"/>
      <c r="BJR10" s="22"/>
      <c r="BJS10" s="22"/>
      <c r="BJT10" s="22"/>
      <c r="BJU10" s="22"/>
      <c r="BJV10" s="22"/>
      <c r="BJW10" s="22"/>
      <c r="BJX10" s="22"/>
      <c r="BJY10" s="22"/>
      <c r="BJZ10" s="22"/>
      <c r="BKA10" s="22"/>
      <c r="BKB10" s="22"/>
      <c r="BKC10" s="22"/>
      <c r="BKD10" s="22"/>
      <c r="BKE10" s="22"/>
      <c r="BKF10" s="22"/>
      <c r="BKG10" s="22"/>
      <c r="BKH10" s="22"/>
      <c r="BKI10" s="22"/>
      <c r="BKJ10" s="22"/>
      <c r="BKK10" s="22"/>
      <c r="BKL10" s="22"/>
      <c r="BKM10" s="22"/>
      <c r="BKN10" s="22"/>
      <c r="BKO10" s="22"/>
      <c r="BKP10" s="22"/>
      <c r="BKQ10" s="22"/>
      <c r="BKR10" s="22"/>
      <c r="BKS10" s="22"/>
      <c r="BKT10" s="22"/>
      <c r="BKU10" s="22"/>
      <c r="BKV10" s="22"/>
      <c r="BKW10" s="22"/>
      <c r="BKX10" s="22"/>
      <c r="BKY10" s="22"/>
      <c r="BKZ10" s="22"/>
      <c r="BLA10" s="22"/>
      <c r="BLB10" s="22"/>
      <c r="BLC10" s="22"/>
      <c r="BLD10" s="22"/>
      <c r="BLE10" s="22"/>
      <c r="BLF10" s="22"/>
      <c r="BLG10" s="22"/>
      <c r="BLH10" s="22"/>
      <c r="BLI10" s="22"/>
      <c r="BLJ10" s="22"/>
      <c r="BLK10" s="22"/>
      <c r="BLL10" s="22"/>
      <c r="BLM10" s="22"/>
      <c r="BLN10" s="22"/>
      <c r="BLO10" s="22"/>
      <c r="BLP10" s="22"/>
      <c r="BLQ10" s="22"/>
      <c r="BLR10" s="22"/>
      <c r="BLS10" s="22"/>
      <c r="BLT10" s="22"/>
      <c r="BLU10" s="22"/>
      <c r="BLV10" s="22"/>
      <c r="BLW10" s="22"/>
      <c r="BLX10" s="22"/>
      <c r="BLY10" s="22"/>
      <c r="BLZ10" s="22"/>
      <c r="BMA10" s="22"/>
      <c r="BMB10" s="22"/>
      <c r="BMC10" s="22"/>
      <c r="BMD10" s="22"/>
      <c r="BME10" s="22"/>
      <c r="BMF10" s="22"/>
      <c r="BMG10" s="22"/>
      <c r="BMH10" s="22"/>
      <c r="BMI10" s="22"/>
      <c r="BMJ10" s="22"/>
      <c r="BMK10" s="22"/>
      <c r="BML10" s="22"/>
      <c r="BMM10" s="22"/>
      <c r="BMN10" s="22"/>
      <c r="BMO10" s="22"/>
      <c r="BMP10" s="22"/>
      <c r="BMQ10" s="22"/>
      <c r="BMR10" s="22"/>
      <c r="BMS10" s="22"/>
      <c r="BMT10" s="22"/>
      <c r="BMU10" s="22"/>
      <c r="BMV10" s="22"/>
      <c r="BMW10" s="22"/>
      <c r="BMX10" s="22"/>
      <c r="BMY10" s="22"/>
      <c r="BMZ10" s="22"/>
      <c r="BNA10" s="22"/>
      <c r="BNB10" s="22"/>
      <c r="BNC10" s="22"/>
      <c r="BND10" s="22"/>
      <c r="BNE10" s="22"/>
      <c r="BNF10" s="22"/>
      <c r="BNG10" s="22"/>
      <c r="BNH10" s="22"/>
      <c r="BNI10" s="22"/>
      <c r="BNJ10" s="22"/>
      <c r="BNK10" s="22"/>
      <c r="BNL10" s="22"/>
      <c r="BNM10" s="22"/>
      <c r="BNN10" s="22"/>
      <c r="BNO10" s="22"/>
      <c r="BNP10" s="22"/>
      <c r="BNQ10" s="22"/>
      <c r="BNR10" s="22"/>
      <c r="BNS10" s="22"/>
      <c r="BNT10" s="22"/>
      <c r="BNU10" s="22"/>
      <c r="BNV10" s="22"/>
      <c r="BNW10" s="22"/>
      <c r="BNX10" s="22"/>
      <c r="BNY10" s="22"/>
      <c r="BNZ10" s="22"/>
      <c r="BOA10" s="22"/>
      <c r="BOB10" s="22"/>
      <c r="BOC10" s="22"/>
      <c r="BOD10" s="22"/>
      <c r="BOE10" s="22"/>
      <c r="BOF10" s="22"/>
      <c r="BOG10" s="22"/>
      <c r="BOH10" s="22"/>
      <c r="BOI10" s="22"/>
      <c r="BOJ10" s="22"/>
      <c r="BOK10" s="22"/>
      <c r="BOL10" s="22"/>
      <c r="BOM10" s="22"/>
      <c r="BON10" s="22"/>
      <c r="BOO10" s="22"/>
      <c r="BOP10" s="22"/>
      <c r="BOQ10" s="22"/>
      <c r="BOR10" s="22"/>
      <c r="BOS10" s="22"/>
      <c r="BOT10" s="22"/>
      <c r="BOU10" s="22"/>
      <c r="BOV10" s="22"/>
      <c r="BOW10" s="22"/>
      <c r="BOX10" s="22"/>
      <c r="BOY10" s="22"/>
      <c r="BOZ10" s="22"/>
      <c r="BPA10" s="22"/>
      <c r="BPB10" s="22"/>
      <c r="BPC10" s="22"/>
      <c r="BPD10" s="22"/>
      <c r="BPE10" s="22"/>
      <c r="BPF10" s="22"/>
      <c r="BPG10" s="22"/>
      <c r="BPH10" s="22"/>
      <c r="BPI10" s="22"/>
      <c r="BPJ10" s="22"/>
      <c r="BPK10" s="22"/>
      <c r="BPL10" s="22"/>
      <c r="BPM10" s="22"/>
      <c r="BPN10" s="22"/>
      <c r="BPO10" s="22"/>
      <c r="BPP10" s="22"/>
      <c r="BPQ10" s="22"/>
      <c r="BPR10" s="22"/>
      <c r="BPS10" s="22"/>
      <c r="BPT10" s="22"/>
      <c r="BPU10" s="22"/>
      <c r="BPV10" s="22"/>
      <c r="BPW10" s="22"/>
      <c r="BPX10" s="22"/>
      <c r="BPY10" s="22"/>
      <c r="BPZ10" s="22"/>
      <c r="BQA10" s="22"/>
      <c r="BQB10" s="22"/>
      <c r="BQC10" s="22"/>
      <c r="BQD10" s="22"/>
      <c r="BQE10" s="22"/>
      <c r="BQF10" s="22"/>
      <c r="BQG10" s="22"/>
      <c r="BQH10" s="22"/>
      <c r="BQI10" s="22"/>
      <c r="BQJ10" s="22"/>
      <c r="BQK10" s="22"/>
      <c r="BQL10" s="22"/>
      <c r="BQM10" s="22"/>
      <c r="BQN10" s="22"/>
      <c r="BQO10" s="22"/>
      <c r="BQP10" s="22"/>
      <c r="BQQ10" s="22"/>
      <c r="BQR10" s="22"/>
      <c r="BQS10" s="22"/>
      <c r="BQT10" s="22"/>
      <c r="BQU10" s="22"/>
      <c r="BQV10" s="22"/>
      <c r="BQW10" s="22"/>
      <c r="BQX10" s="22"/>
      <c r="BQY10" s="22"/>
      <c r="BQZ10" s="22"/>
      <c r="BRA10" s="22"/>
      <c r="BRB10" s="22"/>
      <c r="BRC10" s="22"/>
      <c r="BRD10" s="22"/>
      <c r="BRE10" s="22"/>
      <c r="BRF10" s="22"/>
      <c r="BRG10" s="22"/>
      <c r="BRH10" s="22"/>
      <c r="BRI10" s="22"/>
      <c r="BRJ10" s="22"/>
      <c r="BRK10" s="22"/>
      <c r="BRL10" s="22"/>
      <c r="BRM10" s="22"/>
      <c r="BRN10" s="22"/>
      <c r="BRO10" s="22"/>
      <c r="BRP10" s="22"/>
      <c r="BRQ10" s="22"/>
      <c r="BRR10" s="22"/>
      <c r="BRS10" s="22"/>
      <c r="BRT10" s="22"/>
      <c r="BRU10" s="22"/>
      <c r="BRV10" s="22"/>
      <c r="BRW10" s="22"/>
      <c r="BRX10" s="22"/>
      <c r="BRY10" s="22"/>
      <c r="BRZ10" s="22"/>
      <c r="BSA10" s="22"/>
      <c r="BSB10" s="22"/>
      <c r="BSC10" s="22"/>
      <c r="BSD10" s="22"/>
      <c r="BSE10" s="22"/>
      <c r="BSF10" s="22"/>
      <c r="BSG10" s="22"/>
      <c r="BSH10" s="22"/>
      <c r="BSI10" s="22"/>
      <c r="BSJ10" s="22"/>
      <c r="BSK10" s="22"/>
      <c r="BSL10" s="22"/>
      <c r="BSM10" s="22"/>
      <c r="BSN10" s="22"/>
      <c r="BSO10" s="22"/>
      <c r="BSP10" s="22"/>
      <c r="BSQ10" s="22"/>
      <c r="BSR10" s="22"/>
      <c r="BSS10" s="22"/>
      <c r="BST10" s="22"/>
      <c r="BSU10" s="22"/>
      <c r="BSV10" s="22"/>
      <c r="BSW10" s="22"/>
      <c r="BSX10" s="22"/>
      <c r="BSY10" s="22"/>
      <c r="BSZ10" s="22"/>
      <c r="BTA10" s="22"/>
      <c r="BTB10" s="22"/>
      <c r="BTC10" s="22"/>
      <c r="BTD10" s="22"/>
      <c r="BTE10" s="22"/>
      <c r="BTF10" s="22"/>
      <c r="BTG10" s="22"/>
      <c r="BTH10" s="22"/>
      <c r="BTI10" s="22"/>
      <c r="BTJ10" s="22"/>
      <c r="BTK10" s="22"/>
      <c r="BTL10" s="22"/>
      <c r="BTM10" s="22"/>
      <c r="BTN10" s="22"/>
      <c r="BTO10" s="22"/>
      <c r="BTP10" s="22"/>
      <c r="BTQ10" s="22"/>
      <c r="BTR10" s="22"/>
      <c r="BTS10" s="22"/>
      <c r="BTT10" s="22"/>
      <c r="BTU10" s="22"/>
      <c r="BTV10" s="22"/>
      <c r="BTW10" s="22"/>
      <c r="BTX10" s="22"/>
      <c r="BTY10" s="22"/>
      <c r="BTZ10" s="22"/>
      <c r="BUA10" s="22"/>
      <c r="BUB10" s="22"/>
      <c r="BUC10" s="22"/>
      <c r="BUD10" s="22"/>
      <c r="BUE10" s="22"/>
      <c r="BUF10" s="22"/>
      <c r="BUG10" s="22"/>
      <c r="BUH10" s="22"/>
      <c r="BUI10" s="22"/>
      <c r="BUJ10" s="22"/>
      <c r="BUK10" s="22"/>
      <c r="BUL10" s="22"/>
      <c r="BUM10" s="22"/>
      <c r="BUN10" s="22"/>
      <c r="BUO10" s="22"/>
      <c r="BUP10" s="22"/>
      <c r="BUQ10" s="22"/>
      <c r="BUR10" s="22"/>
      <c r="BUS10" s="22"/>
      <c r="BUT10" s="22"/>
      <c r="BUU10" s="22"/>
      <c r="BUV10" s="22"/>
      <c r="BUW10" s="22"/>
      <c r="BUX10" s="22"/>
      <c r="BUY10" s="22"/>
      <c r="BUZ10" s="22"/>
      <c r="BVA10" s="22"/>
      <c r="BVB10" s="22"/>
      <c r="BVC10" s="22"/>
      <c r="BVD10" s="22"/>
      <c r="BVE10" s="22"/>
      <c r="BVF10" s="22"/>
      <c r="BVG10" s="22"/>
      <c r="BVH10" s="22"/>
      <c r="BVI10" s="22"/>
      <c r="BVJ10" s="22"/>
      <c r="BVK10" s="22"/>
      <c r="BVL10" s="22"/>
      <c r="BVM10" s="22"/>
      <c r="BVN10" s="22"/>
      <c r="BVO10" s="22"/>
      <c r="BVP10" s="22"/>
      <c r="BVQ10" s="22"/>
      <c r="BVR10" s="22"/>
      <c r="BVS10" s="22"/>
      <c r="BVT10" s="22"/>
      <c r="BVU10" s="22"/>
      <c r="BVV10" s="22"/>
      <c r="BVW10" s="22"/>
      <c r="BVX10" s="22"/>
      <c r="BVY10" s="22"/>
      <c r="BVZ10" s="22"/>
      <c r="BWA10" s="22"/>
      <c r="BWB10" s="22"/>
      <c r="BWC10" s="22"/>
      <c r="BWD10" s="22"/>
      <c r="BWE10" s="22"/>
      <c r="BWF10" s="22"/>
      <c r="BWG10" s="22"/>
      <c r="BWH10" s="22"/>
      <c r="BWI10" s="22"/>
      <c r="BWJ10" s="22"/>
      <c r="BWK10" s="22"/>
      <c r="BWL10" s="22"/>
      <c r="BWM10" s="22"/>
      <c r="BWN10" s="22"/>
      <c r="BWO10" s="22"/>
      <c r="BWP10" s="22"/>
      <c r="BWQ10" s="22"/>
      <c r="BWR10" s="22"/>
      <c r="BWS10" s="22"/>
      <c r="BWT10" s="22"/>
      <c r="BWU10" s="22"/>
      <c r="BWV10" s="22"/>
      <c r="BWW10" s="22"/>
      <c r="BWX10" s="22"/>
      <c r="BWY10" s="22"/>
      <c r="BWZ10" s="22"/>
      <c r="BXA10" s="22"/>
      <c r="BXB10" s="22"/>
      <c r="BXC10" s="22"/>
      <c r="BXD10" s="22"/>
      <c r="BXE10" s="22"/>
      <c r="BXF10" s="22"/>
      <c r="BXG10" s="22"/>
      <c r="BXH10" s="22"/>
      <c r="BXI10" s="22"/>
      <c r="BXJ10" s="22"/>
      <c r="BXK10" s="22"/>
      <c r="BXL10" s="22"/>
      <c r="BXM10" s="22"/>
      <c r="BXN10" s="22"/>
      <c r="BXO10" s="22"/>
      <c r="BXP10" s="22"/>
      <c r="BXQ10" s="22"/>
      <c r="BXR10" s="22"/>
      <c r="BXS10" s="22"/>
      <c r="BXT10" s="22"/>
      <c r="BXU10" s="22"/>
      <c r="BXV10" s="22"/>
      <c r="BXW10" s="22"/>
      <c r="BXX10" s="22"/>
      <c r="BXY10" s="22"/>
      <c r="BXZ10" s="22"/>
      <c r="BYA10" s="22"/>
      <c r="BYB10" s="22"/>
      <c r="BYC10" s="22"/>
      <c r="BYD10" s="22"/>
      <c r="BYE10" s="22"/>
      <c r="BYF10" s="22"/>
      <c r="BYG10" s="22"/>
      <c r="BYH10" s="22"/>
      <c r="BYI10" s="22"/>
      <c r="BYJ10" s="22"/>
      <c r="BYK10" s="22"/>
      <c r="BYL10" s="22"/>
      <c r="BYM10" s="22"/>
      <c r="BYN10" s="22"/>
      <c r="BYO10" s="22"/>
      <c r="BYP10" s="22"/>
      <c r="BYQ10" s="22"/>
      <c r="BYR10" s="22"/>
      <c r="BYS10" s="22"/>
      <c r="BYT10" s="22"/>
      <c r="BYU10" s="22"/>
      <c r="BYV10" s="22"/>
      <c r="BYW10" s="22"/>
      <c r="BYX10" s="22"/>
      <c r="BYY10" s="22"/>
      <c r="BYZ10" s="22"/>
      <c r="BZA10" s="22"/>
      <c r="BZB10" s="22"/>
      <c r="BZC10" s="22"/>
      <c r="BZD10" s="22"/>
      <c r="BZE10" s="22"/>
      <c r="BZF10" s="22"/>
      <c r="BZG10" s="22"/>
      <c r="BZH10" s="22"/>
      <c r="BZI10" s="22"/>
      <c r="BZJ10" s="22"/>
      <c r="BZK10" s="22"/>
      <c r="BZL10" s="22"/>
      <c r="BZM10" s="22"/>
      <c r="BZN10" s="22"/>
      <c r="BZO10" s="22"/>
      <c r="BZP10" s="22"/>
      <c r="BZQ10" s="22"/>
      <c r="BZR10" s="22"/>
      <c r="BZS10" s="22"/>
      <c r="BZT10" s="22"/>
      <c r="BZU10" s="22"/>
      <c r="BZV10" s="22"/>
      <c r="BZW10" s="22"/>
      <c r="BZX10" s="22"/>
      <c r="BZY10" s="22"/>
      <c r="BZZ10" s="22"/>
      <c r="CAA10" s="22"/>
      <c r="CAB10" s="22"/>
      <c r="CAC10" s="22"/>
      <c r="CAD10" s="22"/>
      <c r="CAE10" s="22"/>
      <c r="CAF10" s="22"/>
      <c r="CAG10" s="22"/>
      <c r="CAH10" s="22"/>
      <c r="CAI10" s="22"/>
      <c r="CAJ10" s="22"/>
      <c r="CAK10" s="22"/>
      <c r="CAL10" s="22"/>
      <c r="CAM10" s="22"/>
      <c r="CAN10" s="22"/>
      <c r="CAO10" s="22"/>
      <c r="CAP10" s="22"/>
      <c r="CAQ10" s="22"/>
      <c r="CAR10" s="22"/>
      <c r="CAS10" s="22"/>
      <c r="CAT10" s="22"/>
      <c r="CAU10" s="22"/>
      <c r="CAV10" s="22"/>
      <c r="CAW10" s="22"/>
      <c r="CAX10" s="22"/>
      <c r="CAY10" s="22"/>
      <c r="CAZ10" s="22"/>
      <c r="CBA10" s="22"/>
      <c r="CBB10" s="22"/>
      <c r="CBC10" s="22"/>
      <c r="CBD10" s="22"/>
      <c r="CBE10" s="22"/>
      <c r="CBF10" s="22"/>
      <c r="CBG10" s="22"/>
      <c r="CBH10" s="22"/>
      <c r="CBI10" s="22"/>
      <c r="CBJ10" s="22"/>
      <c r="CBK10" s="22"/>
      <c r="CBL10" s="22"/>
      <c r="CBM10" s="22"/>
      <c r="CBN10" s="22"/>
      <c r="CBO10" s="22"/>
      <c r="CBP10" s="22"/>
      <c r="CBQ10" s="22"/>
      <c r="CBR10" s="22"/>
      <c r="CBS10" s="22"/>
      <c r="CBT10" s="22"/>
      <c r="CBU10" s="22"/>
      <c r="CBV10" s="22"/>
      <c r="CBW10" s="22"/>
      <c r="CBX10" s="22"/>
      <c r="CBY10" s="22"/>
      <c r="CBZ10" s="22"/>
      <c r="CCA10" s="22"/>
      <c r="CCB10" s="22"/>
      <c r="CCC10" s="22"/>
      <c r="CCD10" s="22"/>
      <c r="CCE10" s="22"/>
      <c r="CCF10" s="22"/>
      <c r="CCG10" s="22"/>
      <c r="CCH10" s="22"/>
      <c r="CCI10" s="22"/>
      <c r="CCJ10" s="22"/>
      <c r="CCK10" s="22"/>
      <c r="CCL10" s="22"/>
      <c r="CCM10" s="22"/>
      <c r="CCN10" s="22"/>
      <c r="CCO10" s="22"/>
      <c r="CCP10" s="22"/>
      <c r="CCQ10" s="22"/>
      <c r="CCR10" s="22"/>
      <c r="CCS10" s="22"/>
      <c r="CCT10" s="22"/>
      <c r="CCU10" s="22"/>
      <c r="CCV10" s="22"/>
      <c r="CCW10" s="22"/>
      <c r="CCX10" s="22"/>
      <c r="CCY10" s="22"/>
      <c r="CCZ10" s="22"/>
      <c r="CDA10" s="22"/>
      <c r="CDB10" s="22"/>
      <c r="CDC10" s="22"/>
      <c r="CDD10" s="22"/>
      <c r="CDE10" s="22"/>
      <c r="CDF10" s="22"/>
      <c r="CDG10" s="22"/>
      <c r="CDH10" s="22"/>
      <c r="CDI10" s="22"/>
      <c r="CDJ10" s="22"/>
      <c r="CDK10" s="22"/>
      <c r="CDL10" s="22"/>
      <c r="CDM10" s="22"/>
      <c r="CDN10" s="22"/>
      <c r="CDO10" s="22"/>
      <c r="CDP10" s="22"/>
      <c r="CDQ10" s="22"/>
      <c r="CDR10" s="22"/>
      <c r="CDS10" s="22"/>
      <c r="CDT10" s="22"/>
      <c r="CDU10" s="22"/>
      <c r="CDV10" s="22"/>
      <c r="CDW10" s="22"/>
      <c r="CDX10" s="22"/>
      <c r="CDY10" s="22"/>
      <c r="CDZ10" s="22"/>
      <c r="CEA10" s="22"/>
      <c r="CEB10" s="22"/>
      <c r="CEC10" s="22"/>
      <c r="CED10" s="22"/>
      <c r="CEE10" s="22"/>
      <c r="CEF10" s="22"/>
      <c r="CEG10" s="22"/>
      <c r="CEH10" s="22"/>
      <c r="CEI10" s="22"/>
      <c r="CEJ10" s="22"/>
      <c r="CEK10" s="22"/>
      <c r="CEL10" s="22"/>
      <c r="CEM10" s="22"/>
      <c r="CEN10" s="22"/>
      <c r="CEO10" s="22"/>
      <c r="CEP10" s="22"/>
      <c r="CEQ10" s="22"/>
      <c r="CER10" s="22"/>
      <c r="CES10" s="22"/>
      <c r="CET10" s="22"/>
      <c r="CEU10" s="22"/>
      <c r="CEV10" s="22"/>
      <c r="CEW10" s="22"/>
      <c r="CEX10" s="22"/>
      <c r="CEY10" s="22"/>
      <c r="CEZ10" s="22"/>
      <c r="CFA10" s="22"/>
      <c r="CFB10" s="22"/>
      <c r="CFC10" s="22"/>
      <c r="CFD10" s="22"/>
      <c r="CFE10" s="22"/>
      <c r="CFF10" s="22"/>
      <c r="CFG10" s="22"/>
      <c r="CFH10" s="22"/>
      <c r="CFI10" s="22"/>
      <c r="CFJ10" s="22"/>
      <c r="CFK10" s="22"/>
      <c r="CFL10" s="22"/>
      <c r="CFM10" s="22"/>
      <c r="CFN10" s="22"/>
      <c r="CFO10" s="22"/>
      <c r="CFP10" s="22"/>
      <c r="CFQ10" s="22"/>
      <c r="CFR10" s="22"/>
      <c r="CFS10" s="22"/>
      <c r="CFT10" s="22"/>
      <c r="CFU10" s="22"/>
      <c r="CFV10" s="22"/>
      <c r="CFW10" s="22"/>
      <c r="CFX10" s="22"/>
      <c r="CFY10" s="22"/>
      <c r="CFZ10" s="22"/>
      <c r="CGA10" s="22"/>
      <c r="CGB10" s="22"/>
      <c r="CGC10" s="22"/>
      <c r="CGD10" s="22"/>
      <c r="CGE10" s="22"/>
      <c r="CGF10" s="22"/>
      <c r="CGG10" s="22"/>
      <c r="CGH10" s="22"/>
      <c r="CGI10" s="22"/>
      <c r="CGJ10" s="22"/>
      <c r="CGK10" s="22"/>
      <c r="CGL10" s="22"/>
      <c r="CGM10" s="22"/>
      <c r="CGN10" s="22"/>
      <c r="CGO10" s="22"/>
      <c r="CGP10" s="22"/>
      <c r="CGQ10" s="22"/>
      <c r="CGR10" s="22"/>
      <c r="CGS10" s="22"/>
      <c r="CGT10" s="22"/>
      <c r="CGU10" s="22"/>
      <c r="CGV10" s="22"/>
      <c r="CGW10" s="22"/>
      <c r="CGX10" s="22"/>
      <c r="CGY10" s="22"/>
      <c r="CGZ10" s="22"/>
      <c r="CHA10" s="22"/>
      <c r="CHB10" s="22"/>
      <c r="CHC10" s="22"/>
      <c r="CHD10" s="22"/>
      <c r="CHE10" s="22"/>
      <c r="CHF10" s="22"/>
      <c r="CHG10" s="22"/>
      <c r="CHH10" s="22"/>
      <c r="CHI10" s="22"/>
      <c r="CHJ10" s="22"/>
      <c r="CHK10" s="22"/>
      <c r="CHL10" s="22"/>
      <c r="CHM10" s="22"/>
      <c r="CHN10" s="22"/>
      <c r="CHO10" s="22"/>
      <c r="CHP10" s="22"/>
      <c r="CHQ10" s="22"/>
      <c r="CHR10" s="22"/>
      <c r="CHS10" s="22"/>
      <c r="CHT10" s="22"/>
      <c r="CHU10" s="22"/>
      <c r="CHV10" s="22"/>
      <c r="CHW10" s="22"/>
      <c r="CHX10" s="22"/>
      <c r="CHY10" s="22"/>
      <c r="CHZ10" s="22"/>
      <c r="CIA10" s="22"/>
      <c r="CIB10" s="22"/>
      <c r="CIC10" s="22"/>
      <c r="CID10" s="22"/>
      <c r="CIE10" s="22"/>
      <c r="CIF10" s="22"/>
      <c r="CIG10" s="22"/>
      <c r="CIH10" s="22"/>
      <c r="CII10" s="22"/>
      <c r="CIJ10" s="22"/>
      <c r="CIK10" s="22"/>
      <c r="CIL10" s="22"/>
      <c r="CIM10" s="22"/>
      <c r="CIN10" s="22"/>
      <c r="CIO10" s="22"/>
      <c r="CIP10" s="22"/>
      <c r="CIQ10" s="22"/>
      <c r="CIR10" s="22"/>
      <c r="CIS10" s="22"/>
      <c r="CIT10" s="22"/>
      <c r="CIU10" s="22"/>
      <c r="CIV10" s="22"/>
      <c r="CIW10" s="22"/>
      <c r="CIX10" s="22"/>
      <c r="CIY10" s="22"/>
      <c r="CIZ10" s="22"/>
      <c r="CJA10" s="22"/>
      <c r="CJB10" s="22"/>
      <c r="CJC10" s="22"/>
      <c r="CJD10" s="22"/>
      <c r="CJE10" s="22"/>
      <c r="CJF10" s="22"/>
      <c r="CJG10" s="22"/>
      <c r="CJH10" s="22"/>
      <c r="CJI10" s="22"/>
      <c r="CJJ10" s="22"/>
      <c r="CJK10" s="22"/>
      <c r="CJL10" s="22"/>
      <c r="CJM10" s="22"/>
      <c r="CJN10" s="22"/>
      <c r="CJO10" s="22"/>
      <c r="CJP10" s="22"/>
      <c r="CJQ10" s="22"/>
      <c r="CJR10" s="22"/>
      <c r="CJS10" s="22"/>
      <c r="CJT10" s="22"/>
      <c r="CJU10" s="22"/>
      <c r="CJV10" s="22"/>
      <c r="CJW10" s="22"/>
      <c r="CJX10" s="22"/>
      <c r="CJY10" s="22"/>
      <c r="CJZ10" s="22"/>
      <c r="CKA10" s="22"/>
      <c r="CKB10" s="22"/>
      <c r="CKC10" s="22"/>
      <c r="CKD10" s="22"/>
      <c r="CKE10" s="22"/>
      <c r="CKF10" s="22"/>
      <c r="CKG10" s="22"/>
      <c r="CKH10" s="22"/>
      <c r="CKI10" s="22"/>
      <c r="CKJ10" s="22"/>
      <c r="CKK10" s="22"/>
      <c r="CKL10" s="22"/>
      <c r="CKM10" s="22"/>
      <c r="CKN10" s="22"/>
      <c r="CKO10" s="22"/>
      <c r="CKP10" s="22"/>
      <c r="CKQ10" s="22"/>
      <c r="CKR10" s="22"/>
      <c r="CKS10" s="22"/>
      <c r="CKT10" s="22"/>
      <c r="CKU10" s="22"/>
      <c r="CKV10" s="22"/>
      <c r="CKW10" s="22"/>
      <c r="CKX10" s="22"/>
      <c r="CKY10" s="22"/>
      <c r="CKZ10" s="22"/>
      <c r="CLA10" s="22"/>
      <c r="CLB10" s="22"/>
      <c r="CLC10" s="22"/>
      <c r="CLD10" s="22"/>
      <c r="CLE10" s="22"/>
      <c r="CLF10" s="22"/>
      <c r="CLG10" s="22"/>
      <c r="CLH10" s="22"/>
      <c r="CLI10" s="22"/>
      <c r="CLJ10" s="22"/>
      <c r="CLK10" s="22"/>
      <c r="CLL10" s="22"/>
      <c r="CLM10" s="22"/>
      <c r="CLN10" s="22"/>
      <c r="CLO10" s="22"/>
      <c r="CLP10" s="22"/>
      <c r="CLQ10" s="22"/>
      <c r="CLR10" s="22"/>
      <c r="CLS10" s="22"/>
      <c r="CLT10" s="22"/>
      <c r="CLU10" s="22"/>
      <c r="CLV10" s="22"/>
      <c r="CLW10" s="22"/>
      <c r="CLX10" s="22"/>
      <c r="CLY10" s="22"/>
      <c r="CLZ10" s="22"/>
      <c r="CMA10" s="22"/>
      <c r="CMB10" s="22"/>
      <c r="CMC10" s="22"/>
      <c r="CMD10" s="22"/>
      <c r="CME10" s="22"/>
      <c r="CMF10" s="22"/>
      <c r="CMG10" s="22"/>
      <c r="CMH10" s="22"/>
      <c r="CMI10" s="22"/>
      <c r="CMJ10" s="22"/>
      <c r="CMK10" s="22"/>
      <c r="CML10" s="22"/>
      <c r="CMM10" s="22"/>
      <c r="CMN10" s="22"/>
      <c r="CMO10" s="22"/>
      <c r="CMP10" s="22"/>
      <c r="CMQ10" s="22"/>
      <c r="CMR10" s="22"/>
      <c r="CMS10" s="22"/>
      <c r="CMT10" s="22"/>
      <c r="CMU10" s="22"/>
      <c r="CMV10" s="22"/>
      <c r="CMW10" s="22"/>
      <c r="CMX10" s="22"/>
      <c r="CMY10" s="22"/>
      <c r="CMZ10" s="22"/>
      <c r="CNA10" s="22"/>
      <c r="CNB10" s="22"/>
      <c r="CNC10" s="22"/>
      <c r="CND10" s="22"/>
      <c r="CNE10" s="22"/>
      <c r="CNF10" s="22"/>
      <c r="CNG10" s="22"/>
      <c r="CNH10" s="22"/>
      <c r="CNI10" s="22"/>
      <c r="CNJ10" s="22"/>
      <c r="CNK10" s="22"/>
      <c r="CNL10" s="22"/>
      <c r="CNM10" s="22"/>
      <c r="CNN10" s="22"/>
      <c r="CNO10" s="22"/>
      <c r="CNP10" s="22"/>
      <c r="CNQ10" s="22"/>
      <c r="CNR10" s="22"/>
      <c r="CNS10" s="22"/>
      <c r="CNT10" s="22"/>
      <c r="CNU10" s="22"/>
      <c r="CNV10" s="22"/>
      <c r="CNW10" s="22"/>
      <c r="CNX10" s="22"/>
      <c r="CNY10" s="22"/>
      <c r="CNZ10" s="22"/>
      <c r="COA10" s="22"/>
      <c r="COB10" s="22"/>
      <c r="COC10" s="22"/>
      <c r="COD10" s="22"/>
      <c r="COE10" s="22"/>
      <c r="COF10" s="22"/>
      <c r="COG10" s="22"/>
      <c r="COH10" s="22"/>
      <c r="COI10" s="22"/>
      <c r="COJ10" s="22"/>
      <c r="COK10" s="22"/>
      <c r="COL10" s="22"/>
      <c r="COM10" s="22"/>
      <c r="CON10" s="22"/>
      <c r="COO10" s="22"/>
      <c r="COP10" s="22"/>
      <c r="COQ10" s="22"/>
      <c r="COR10" s="22"/>
      <c r="COS10" s="22"/>
      <c r="COT10" s="22"/>
      <c r="COU10" s="22"/>
      <c r="COV10" s="22"/>
      <c r="COW10" s="22"/>
      <c r="COX10" s="22"/>
      <c r="COY10" s="22"/>
      <c r="COZ10" s="22"/>
      <c r="CPA10" s="22"/>
      <c r="CPB10" s="22"/>
      <c r="CPC10" s="22"/>
      <c r="CPD10" s="22"/>
      <c r="CPE10" s="22"/>
      <c r="CPF10" s="22"/>
      <c r="CPG10" s="22"/>
      <c r="CPH10" s="22"/>
      <c r="CPI10" s="22"/>
      <c r="CPJ10" s="22"/>
      <c r="CPK10" s="22"/>
      <c r="CPL10" s="22"/>
      <c r="CPM10" s="22"/>
      <c r="CPN10" s="22"/>
      <c r="CPO10" s="22"/>
      <c r="CPP10" s="22"/>
      <c r="CPQ10" s="22"/>
      <c r="CPR10" s="22"/>
      <c r="CPS10" s="22"/>
      <c r="CPT10" s="22"/>
      <c r="CPU10" s="22"/>
      <c r="CPV10" s="22"/>
      <c r="CPW10" s="22"/>
      <c r="CPX10" s="22"/>
      <c r="CPY10" s="22"/>
      <c r="CPZ10" s="22"/>
      <c r="CQA10" s="22"/>
      <c r="CQB10" s="22"/>
      <c r="CQC10" s="22"/>
      <c r="CQD10" s="22"/>
      <c r="CQE10" s="22"/>
      <c r="CQF10" s="22"/>
      <c r="CQG10" s="22"/>
      <c r="CQH10" s="22"/>
      <c r="CQI10" s="22"/>
      <c r="CQJ10" s="22"/>
      <c r="CQK10" s="22"/>
      <c r="CQL10" s="22"/>
      <c r="CQM10" s="22"/>
      <c r="CQN10" s="22"/>
      <c r="CQO10" s="22"/>
      <c r="CQP10" s="22"/>
      <c r="CQQ10" s="22"/>
      <c r="CQR10" s="22"/>
      <c r="CQS10" s="22"/>
      <c r="CQT10" s="22"/>
      <c r="CQU10" s="22"/>
      <c r="CQV10" s="22"/>
      <c r="CQW10" s="22"/>
      <c r="CQX10" s="22"/>
      <c r="CQY10" s="22"/>
      <c r="CQZ10" s="22"/>
      <c r="CRA10" s="22"/>
      <c r="CRB10" s="22"/>
      <c r="CRC10" s="22"/>
      <c r="CRD10" s="22"/>
      <c r="CRE10" s="22"/>
      <c r="CRF10" s="22"/>
      <c r="CRG10" s="22"/>
      <c r="CRH10" s="22"/>
      <c r="CRI10" s="22"/>
      <c r="CRJ10" s="22"/>
      <c r="CRK10" s="22"/>
      <c r="CRL10" s="22"/>
      <c r="CRM10" s="22"/>
      <c r="CRN10" s="22"/>
      <c r="CRO10" s="22"/>
      <c r="CRP10" s="22"/>
      <c r="CRQ10" s="22"/>
      <c r="CRR10" s="22"/>
      <c r="CRS10" s="22"/>
      <c r="CRT10" s="22"/>
      <c r="CRU10" s="22"/>
      <c r="CRV10" s="22"/>
      <c r="CRW10" s="22"/>
      <c r="CRX10" s="22"/>
      <c r="CRY10" s="22"/>
      <c r="CRZ10" s="22"/>
      <c r="CSA10" s="22"/>
      <c r="CSB10" s="22"/>
      <c r="CSC10" s="22"/>
      <c r="CSD10" s="22"/>
      <c r="CSE10" s="22"/>
      <c r="CSF10" s="22"/>
      <c r="CSG10" s="22"/>
      <c r="CSH10" s="22"/>
      <c r="CSI10" s="22"/>
      <c r="CSJ10" s="22"/>
      <c r="CSK10" s="22"/>
      <c r="CSL10" s="22"/>
      <c r="CSM10" s="22"/>
      <c r="CSN10" s="22"/>
      <c r="CSO10" s="22"/>
      <c r="CSP10" s="22"/>
      <c r="CSQ10" s="22"/>
      <c r="CSR10" s="22"/>
      <c r="CSS10" s="22"/>
      <c r="CST10" s="22"/>
      <c r="CSU10" s="22"/>
      <c r="CSV10" s="22"/>
      <c r="CSW10" s="22"/>
      <c r="CSX10" s="22"/>
      <c r="CSY10" s="22"/>
      <c r="CSZ10" s="22"/>
      <c r="CTA10" s="22"/>
      <c r="CTB10" s="22"/>
      <c r="CTC10" s="22"/>
      <c r="CTD10" s="22"/>
      <c r="CTE10" s="22"/>
      <c r="CTF10" s="22"/>
      <c r="CTG10" s="22"/>
      <c r="CTH10" s="22"/>
      <c r="CTI10" s="22"/>
      <c r="CTJ10" s="22"/>
      <c r="CTK10" s="22"/>
      <c r="CTL10" s="22"/>
      <c r="CTM10" s="22"/>
      <c r="CTN10" s="22"/>
      <c r="CTO10" s="22"/>
      <c r="CTP10" s="22"/>
      <c r="CTQ10" s="22"/>
      <c r="CTR10" s="22"/>
      <c r="CTS10" s="22"/>
      <c r="CTT10" s="22"/>
      <c r="CTU10" s="22"/>
      <c r="CTV10" s="22"/>
      <c r="CTW10" s="22"/>
      <c r="CTX10" s="22"/>
      <c r="CTY10" s="22"/>
      <c r="CTZ10" s="22"/>
      <c r="CUA10" s="22"/>
      <c r="CUB10" s="22"/>
      <c r="CUC10" s="22"/>
      <c r="CUD10" s="22"/>
      <c r="CUE10" s="22"/>
      <c r="CUF10" s="22"/>
      <c r="CUG10" s="22"/>
      <c r="CUH10" s="22"/>
      <c r="CUI10" s="22"/>
      <c r="CUJ10" s="22"/>
      <c r="CUK10" s="22"/>
      <c r="CUL10" s="22"/>
      <c r="CUM10" s="22"/>
      <c r="CUN10" s="22"/>
      <c r="CUO10" s="22"/>
      <c r="CUP10" s="22"/>
      <c r="CUQ10" s="22"/>
      <c r="CUR10" s="22"/>
      <c r="CUS10" s="22"/>
      <c r="CUT10" s="22"/>
      <c r="CUU10" s="22"/>
      <c r="CUV10" s="22"/>
      <c r="CUW10" s="22"/>
      <c r="CUX10" s="22"/>
      <c r="CUY10" s="22"/>
      <c r="CUZ10" s="22"/>
      <c r="CVA10" s="22"/>
      <c r="CVB10" s="22"/>
      <c r="CVC10" s="22"/>
      <c r="CVD10" s="22"/>
      <c r="CVE10" s="22"/>
      <c r="CVF10" s="22"/>
      <c r="CVG10" s="22"/>
      <c r="CVH10" s="22"/>
      <c r="CVI10" s="22"/>
      <c r="CVJ10" s="22"/>
      <c r="CVK10" s="22"/>
      <c r="CVL10" s="22"/>
      <c r="CVM10" s="22"/>
      <c r="CVN10" s="22"/>
      <c r="CVO10" s="22"/>
      <c r="CVP10" s="22"/>
      <c r="CVQ10" s="22"/>
      <c r="CVR10" s="22"/>
      <c r="CVS10" s="22"/>
      <c r="CVT10" s="22"/>
      <c r="CVU10" s="22"/>
      <c r="CVV10" s="22"/>
      <c r="CVW10" s="22"/>
      <c r="CVX10" s="22"/>
      <c r="CVY10" s="22"/>
      <c r="CVZ10" s="22"/>
      <c r="CWA10" s="22"/>
      <c r="CWB10" s="22"/>
      <c r="CWC10" s="22"/>
      <c r="CWD10" s="22"/>
      <c r="CWE10" s="22"/>
      <c r="CWF10" s="22"/>
      <c r="CWG10" s="22"/>
      <c r="CWH10" s="22"/>
      <c r="CWI10" s="22"/>
      <c r="CWJ10" s="22"/>
      <c r="CWK10" s="22"/>
      <c r="CWL10" s="22"/>
      <c r="CWM10" s="22"/>
      <c r="CWN10" s="22"/>
      <c r="CWO10" s="22"/>
      <c r="CWP10" s="22"/>
      <c r="CWQ10" s="22"/>
      <c r="CWR10" s="22"/>
      <c r="CWS10" s="22"/>
      <c r="CWT10" s="22"/>
      <c r="CWU10" s="22"/>
      <c r="CWV10" s="22"/>
      <c r="CWW10" s="22"/>
      <c r="CWX10" s="22"/>
      <c r="CWY10" s="22"/>
      <c r="CWZ10" s="22"/>
      <c r="CXA10" s="22"/>
      <c r="CXB10" s="22"/>
      <c r="CXC10" s="22"/>
      <c r="CXD10" s="22"/>
      <c r="CXE10" s="22"/>
      <c r="CXF10" s="22"/>
      <c r="CXG10" s="22"/>
      <c r="CXH10" s="22"/>
      <c r="CXI10" s="22"/>
      <c r="CXJ10" s="22"/>
      <c r="CXK10" s="22"/>
      <c r="CXL10" s="22"/>
      <c r="CXM10" s="22"/>
      <c r="CXN10" s="22"/>
      <c r="CXO10" s="22"/>
      <c r="CXP10" s="22"/>
      <c r="CXQ10" s="22"/>
      <c r="CXR10" s="22"/>
      <c r="CXS10" s="22"/>
      <c r="CXT10" s="22"/>
      <c r="CXU10" s="22"/>
      <c r="CXV10" s="22"/>
      <c r="CXW10" s="22"/>
      <c r="CXX10" s="22"/>
      <c r="CXY10" s="22"/>
      <c r="CXZ10" s="22"/>
      <c r="CYA10" s="22"/>
      <c r="CYB10" s="22"/>
      <c r="CYC10" s="22"/>
      <c r="CYD10" s="22"/>
      <c r="CYE10" s="22"/>
      <c r="CYF10" s="22"/>
      <c r="CYG10" s="22"/>
      <c r="CYH10" s="22"/>
      <c r="CYI10" s="22"/>
      <c r="CYJ10" s="22"/>
      <c r="CYK10" s="22"/>
      <c r="CYL10" s="22"/>
      <c r="CYM10" s="22"/>
      <c r="CYN10" s="22"/>
      <c r="CYO10" s="22"/>
      <c r="CYP10" s="22"/>
      <c r="CYQ10" s="22"/>
      <c r="CYR10" s="22"/>
      <c r="CYS10" s="22"/>
      <c r="CYT10" s="22"/>
      <c r="CYU10" s="22"/>
      <c r="CYV10" s="22"/>
      <c r="CYW10" s="22"/>
      <c r="CYX10" s="22"/>
      <c r="CYY10" s="22"/>
      <c r="CYZ10" s="22"/>
      <c r="CZA10" s="22"/>
      <c r="CZB10" s="22"/>
      <c r="CZC10" s="22"/>
      <c r="CZD10" s="22"/>
      <c r="CZE10" s="22"/>
      <c r="CZF10" s="22"/>
      <c r="CZG10" s="22"/>
      <c r="CZH10" s="22"/>
      <c r="CZI10" s="22"/>
      <c r="CZJ10" s="22"/>
      <c r="CZK10" s="22"/>
      <c r="CZL10" s="22"/>
      <c r="CZM10" s="22"/>
      <c r="CZN10" s="22"/>
      <c r="CZO10" s="22"/>
      <c r="CZP10" s="22"/>
      <c r="CZQ10" s="22"/>
      <c r="CZR10" s="22"/>
      <c r="CZS10" s="22"/>
      <c r="CZT10" s="22"/>
      <c r="CZU10" s="22"/>
      <c r="CZV10" s="22"/>
      <c r="CZW10" s="22"/>
      <c r="CZX10" s="22"/>
      <c r="CZY10" s="22"/>
      <c r="CZZ10" s="22"/>
      <c r="DAA10" s="22"/>
      <c r="DAB10" s="22"/>
      <c r="DAC10" s="22"/>
      <c r="DAD10" s="22"/>
    </row>
    <row r="11" spans="1:2734" ht="21" customHeight="1" thickTop="1" thickBot="1" x14ac:dyDescent="0.35">
      <c r="A11" s="16"/>
      <c r="B11" s="49"/>
      <c r="C11" s="54"/>
      <c r="D11" s="16"/>
      <c r="E11" s="17"/>
      <c r="F11" s="36">
        <v>8</v>
      </c>
      <c r="G11" s="55" t="s">
        <v>47</v>
      </c>
      <c r="H11" s="37"/>
      <c r="I11" s="37"/>
      <c r="J11" s="37"/>
      <c r="K11" s="37"/>
      <c r="L11" s="37"/>
      <c r="M11" s="38"/>
      <c r="N11" s="39"/>
      <c r="O11" s="17"/>
      <c r="P11" s="22"/>
      <c r="Q11" s="22"/>
      <c r="R11" s="22"/>
      <c r="S11" s="22"/>
      <c r="T11" s="22"/>
      <c r="U11" s="22"/>
      <c r="V11" s="22"/>
      <c r="W11" s="22"/>
      <c r="X11" s="22"/>
      <c r="Y11" s="22"/>
      <c r="Z11" s="22"/>
      <c r="AA11" s="40"/>
      <c r="AB11" s="41" t="s">
        <v>48</v>
      </c>
      <c r="AC11" s="42">
        <f t="shared" ref="AC11:AI11" si="6">IF($M11=AC$1,AC$3,0)</f>
        <v>0</v>
      </c>
      <c r="AD11" s="42">
        <f t="shared" si="6"/>
        <v>0</v>
      </c>
      <c r="AE11" s="42">
        <f t="shared" si="6"/>
        <v>0</v>
      </c>
      <c r="AF11" s="42">
        <f t="shared" si="6"/>
        <v>0</v>
      </c>
      <c r="AG11" s="42">
        <f t="shared" si="6"/>
        <v>0</v>
      </c>
      <c r="AH11" s="42">
        <f t="shared" si="6"/>
        <v>0</v>
      </c>
      <c r="AI11" s="42">
        <f t="shared" si="6"/>
        <v>0</v>
      </c>
      <c r="AJ11" s="43">
        <f>SUM(AC11:AI11)</f>
        <v>0</v>
      </c>
      <c r="AK11" s="45">
        <f>AJ11-AJ10</f>
        <v>0</v>
      </c>
      <c r="AL11" s="43">
        <f>AVERAGE(AJ10,AJ11)</f>
        <v>0</v>
      </c>
      <c r="AM11" s="26"/>
      <c r="AN11" s="44">
        <f t="shared" si="0"/>
        <v>0</v>
      </c>
      <c r="AO11" s="22"/>
      <c r="AP11" s="22"/>
      <c r="AQ11" s="22" t="s">
        <v>21</v>
      </c>
      <c r="AR11" s="22"/>
      <c r="AS11" s="22" t="s">
        <v>49</v>
      </c>
      <c r="AT11" s="22"/>
      <c r="AU11" s="22"/>
      <c r="AV11" s="22"/>
      <c r="AW11" s="22" t="s">
        <v>50</v>
      </c>
      <c r="AX11" s="50">
        <v>5.5</v>
      </c>
      <c r="AY11" s="22"/>
      <c r="AZ11" s="47" t="s">
        <v>10</v>
      </c>
      <c r="BA11" s="48">
        <v>3</v>
      </c>
      <c r="BB11" s="48">
        <v>-3</v>
      </c>
      <c r="BC11" s="22"/>
      <c r="BD11" s="22"/>
      <c r="BE11" s="22"/>
      <c r="BF11" s="22"/>
      <c r="BG11" s="22"/>
      <c r="BH11" s="22"/>
      <c r="BI11" s="22"/>
      <c r="BJ11" s="22"/>
      <c r="BK11" s="22"/>
      <c r="BL11" s="22"/>
      <c r="BM11" s="22"/>
      <c r="BN11" s="22"/>
      <c r="BO11" s="22"/>
      <c r="BP11" s="22"/>
      <c r="BQ11" s="22"/>
      <c r="BR11" s="22"/>
      <c r="BS11" s="22"/>
      <c r="BT11" s="22"/>
      <c r="BU11" s="22"/>
      <c r="BV11" s="22"/>
      <c r="BW11" s="22"/>
      <c r="BX11" s="22"/>
      <c r="BY11" s="22"/>
      <c r="BZ11" s="22"/>
      <c r="CA11" s="22"/>
      <c r="CB11" s="22"/>
      <c r="CC11" s="22"/>
      <c r="CD11" s="22"/>
      <c r="CE11" s="22"/>
      <c r="CF11" s="22"/>
      <c r="CG11" s="22"/>
      <c r="CH11" s="22"/>
      <c r="CI11" s="22"/>
      <c r="CJ11" s="22"/>
      <c r="CK11" s="22"/>
      <c r="CL11" s="22"/>
      <c r="CM11" s="22"/>
      <c r="CN11" s="22"/>
      <c r="CO11" s="22"/>
      <c r="CP11" s="22"/>
      <c r="CQ11" s="22"/>
      <c r="CR11" s="22"/>
      <c r="CS11" s="22"/>
      <c r="CT11" s="22"/>
      <c r="CU11" s="22"/>
      <c r="CV11" s="22"/>
      <c r="CW11" s="22"/>
      <c r="CX11" s="22"/>
      <c r="CY11" s="22"/>
      <c r="CZ11" s="22"/>
      <c r="DA11" s="22"/>
      <c r="DB11" s="22"/>
      <c r="DC11" s="22"/>
      <c r="DD11" s="22"/>
      <c r="DE11" s="22"/>
      <c r="DF11" s="22"/>
      <c r="DG11" s="22"/>
      <c r="DH11" s="22"/>
      <c r="DI11" s="22"/>
      <c r="DJ11" s="22"/>
      <c r="DK11" s="22"/>
      <c r="DL11" s="22"/>
      <c r="DM11" s="22"/>
      <c r="DN11" s="22"/>
      <c r="DO11" s="22"/>
      <c r="DP11" s="22"/>
      <c r="DQ11" s="22"/>
      <c r="DR11" s="22"/>
      <c r="DS11" s="22"/>
      <c r="DT11" s="22"/>
      <c r="DU11" s="22"/>
      <c r="DV11" s="22"/>
      <c r="DW11" s="22"/>
      <c r="DX11" s="22"/>
      <c r="DY11" s="22"/>
      <c r="DZ11" s="22"/>
      <c r="EA11" s="22"/>
      <c r="EB11" s="22"/>
      <c r="EC11" s="22"/>
      <c r="ED11" s="22"/>
      <c r="EE11" s="22"/>
      <c r="EF11" s="22"/>
      <c r="EG11" s="22"/>
      <c r="EH11" s="22"/>
      <c r="EI11" s="22"/>
      <c r="EJ11" s="22"/>
      <c r="EK11" s="22"/>
      <c r="EL11" s="22"/>
      <c r="EM11" s="22"/>
      <c r="EN11" s="22"/>
      <c r="EO11" s="22"/>
      <c r="EP11" s="22"/>
      <c r="EQ11" s="22"/>
      <c r="ER11" s="22"/>
      <c r="ES11" s="22"/>
      <c r="ET11" s="22"/>
      <c r="EU11" s="22"/>
      <c r="EV11" s="22"/>
      <c r="EW11" s="22"/>
      <c r="EX11" s="22"/>
      <c r="EY11" s="22"/>
      <c r="EZ11" s="22"/>
      <c r="FA11" s="22"/>
      <c r="FB11" s="22"/>
      <c r="FC11" s="22"/>
      <c r="FD11" s="22"/>
      <c r="FE11" s="22"/>
      <c r="FF11" s="22"/>
      <c r="FG11" s="22"/>
      <c r="FH11" s="22"/>
      <c r="FI11" s="22"/>
      <c r="FJ11" s="22"/>
      <c r="FK11" s="22"/>
      <c r="FL11" s="22"/>
      <c r="FM11" s="22"/>
      <c r="FN11" s="22"/>
      <c r="FO11" s="22"/>
      <c r="FP11" s="22"/>
      <c r="FQ11" s="22"/>
      <c r="FR11" s="22"/>
      <c r="FS11" s="22"/>
      <c r="FT11" s="22"/>
      <c r="FU11" s="22"/>
      <c r="FV11" s="22"/>
      <c r="FW11" s="22"/>
      <c r="FX11" s="22"/>
      <c r="FY11" s="22"/>
      <c r="FZ11" s="22"/>
      <c r="GA11" s="22"/>
      <c r="GB11" s="22"/>
      <c r="GC11" s="22"/>
      <c r="GD11" s="22"/>
      <c r="GE11" s="22"/>
      <c r="GF11" s="22"/>
      <c r="GG11" s="22"/>
      <c r="GH11" s="22"/>
      <c r="GI11" s="22"/>
      <c r="GJ11" s="22"/>
      <c r="GK11" s="22"/>
      <c r="GL11" s="22"/>
      <c r="GM11" s="22"/>
      <c r="GN11" s="22"/>
      <c r="GO11" s="22"/>
      <c r="GP11" s="22"/>
      <c r="GQ11" s="22"/>
      <c r="GR11" s="22"/>
      <c r="GS11" s="22"/>
      <c r="GT11" s="22"/>
      <c r="GU11" s="22"/>
      <c r="GV11" s="22"/>
      <c r="GW11" s="22"/>
      <c r="GX11" s="22"/>
      <c r="GY11" s="22"/>
      <c r="GZ11" s="22"/>
      <c r="HA11" s="22"/>
      <c r="HB11" s="22"/>
      <c r="HC11" s="22"/>
      <c r="HD11" s="22"/>
      <c r="HE11" s="22"/>
      <c r="HF11" s="22"/>
      <c r="HG11" s="22"/>
      <c r="HH11" s="22"/>
      <c r="HI11" s="22"/>
      <c r="HJ11" s="22"/>
      <c r="HK11" s="22"/>
      <c r="HL11" s="22"/>
      <c r="HM11" s="22"/>
      <c r="HN11" s="22"/>
      <c r="HO11" s="22"/>
      <c r="HP11" s="22"/>
      <c r="HQ11" s="22"/>
      <c r="HR11" s="22"/>
      <c r="HS11" s="22"/>
      <c r="HT11" s="22"/>
      <c r="HU11" s="22"/>
      <c r="HV11" s="22"/>
      <c r="HW11" s="22"/>
      <c r="HX11" s="22"/>
      <c r="HY11" s="22"/>
      <c r="HZ11" s="22"/>
      <c r="IA11" s="22"/>
      <c r="IB11" s="22"/>
      <c r="IC11" s="22"/>
      <c r="ID11" s="22"/>
      <c r="IE11" s="22"/>
      <c r="IF11" s="22"/>
      <c r="IG11" s="22"/>
      <c r="IH11" s="22"/>
      <c r="II11" s="22"/>
      <c r="IJ11" s="22"/>
      <c r="IK11" s="22"/>
      <c r="IL11" s="22"/>
      <c r="IM11" s="22"/>
      <c r="IN11" s="22"/>
      <c r="IO11" s="22"/>
      <c r="IP11" s="22"/>
      <c r="IQ11" s="22"/>
      <c r="IR11" s="22"/>
      <c r="IS11" s="22"/>
      <c r="IT11" s="22"/>
      <c r="IU11" s="22"/>
      <c r="IV11" s="22"/>
      <c r="IW11" s="22"/>
      <c r="IX11" s="22"/>
      <c r="IY11" s="22"/>
      <c r="IZ11" s="22"/>
      <c r="JA11" s="22"/>
      <c r="JB11" s="22"/>
      <c r="JC11" s="22"/>
      <c r="JD11" s="22"/>
      <c r="JE11" s="22"/>
      <c r="JF11" s="22"/>
      <c r="JG11" s="22"/>
      <c r="JH11" s="22"/>
      <c r="JI11" s="22"/>
      <c r="JJ11" s="22"/>
      <c r="JK11" s="22"/>
      <c r="JL11" s="22"/>
      <c r="JM11" s="22"/>
      <c r="JN11" s="22"/>
      <c r="JO11" s="22"/>
      <c r="JP11" s="22"/>
      <c r="JQ11" s="22"/>
      <c r="JR11" s="22"/>
      <c r="JS11" s="22"/>
      <c r="JT11" s="22"/>
      <c r="JU11" s="22"/>
      <c r="JV11" s="22"/>
      <c r="JW11" s="22"/>
      <c r="JX11" s="22"/>
      <c r="JY11" s="22"/>
      <c r="JZ11" s="22"/>
      <c r="KA11" s="22"/>
      <c r="KB11" s="22"/>
      <c r="KC11" s="22"/>
      <c r="KD11" s="22"/>
      <c r="KE11" s="22"/>
      <c r="KF11" s="22"/>
      <c r="KG11" s="22"/>
      <c r="KH11" s="22"/>
      <c r="KI11" s="22"/>
      <c r="KJ11" s="22"/>
      <c r="KK11" s="22"/>
      <c r="KL11" s="22"/>
      <c r="KM11" s="22"/>
      <c r="KN11" s="22"/>
      <c r="KO11" s="22"/>
      <c r="KP11" s="22"/>
      <c r="KQ11" s="22"/>
      <c r="KR11" s="22"/>
      <c r="KS11" s="22"/>
      <c r="KT11" s="22"/>
      <c r="KU11" s="22"/>
      <c r="KV11" s="22"/>
      <c r="KW11" s="22"/>
      <c r="KX11" s="22"/>
      <c r="KY11" s="22"/>
      <c r="KZ11" s="22"/>
      <c r="LA11" s="22"/>
      <c r="LB11" s="22"/>
      <c r="LC11" s="22"/>
      <c r="LD11" s="22"/>
      <c r="LE11" s="22"/>
      <c r="LF11" s="22"/>
      <c r="LG11" s="22"/>
      <c r="LH11" s="22"/>
      <c r="LI11" s="22"/>
      <c r="LJ11" s="22"/>
      <c r="LK11" s="22"/>
      <c r="LL11" s="22"/>
      <c r="LM11" s="22"/>
      <c r="LN11" s="22"/>
      <c r="LO11" s="22"/>
      <c r="LP11" s="22"/>
      <c r="LQ11" s="22"/>
      <c r="LR11" s="22"/>
      <c r="LS11" s="22"/>
      <c r="LT11" s="22"/>
      <c r="LU11" s="22"/>
      <c r="LV11" s="22"/>
      <c r="LW11" s="22"/>
      <c r="LX11" s="22"/>
      <c r="LY11" s="22"/>
      <c r="LZ11" s="22"/>
      <c r="MA11" s="22"/>
      <c r="MB11" s="22"/>
      <c r="MC11" s="22"/>
      <c r="MD11" s="22"/>
      <c r="ME11" s="22"/>
      <c r="MF11" s="22"/>
      <c r="MG11" s="22"/>
      <c r="MH11" s="22"/>
      <c r="MI11" s="22"/>
      <c r="MJ11" s="22"/>
      <c r="MK11" s="22"/>
      <c r="ML11" s="22"/>
      <c r="MM11" s="22"/>
      <c r="MN11" s="22"/>
      <c r="MO11" s="22"/>
      <c r="MP11" s="22"/>
      <c r="MQ11" s="22"/>
      <c r="MR11" s="22"/>
      <c r="MS11" s="22"/>
      <c r="MT11" s="22"/>
      <c r="MU11" s="22"/>
      <c r="MV11" s="22"/>
      <c r="MW11" s="22"/>
      <c r="MX11" s="22"/>
      <c r="MY11" s="22"/>
      <c r="MZ11" s="22"/>
      <c r="NA11" s="22"/>
      <c r="NB11" s="22"/>
      <c r="NC11" s="22"/>
      <c r="ND11" s="22"/>
      <c r="NE11" s="22"/>
      <c r="NF11" s="22"/>
      <c r="NG11" s="22"/>
      <c r="NH11" s="22"/>
      <c r="NI11" s="22"/>
      <c r="NJ11" s="22"/>
      <c r="NK11" s="22"/>
      <c r="NL11" s="22"/>
      <c r="NM11" s="22"/>
      <c r="NN11" s="22"/>
      <c r="NO11" s="22"/>
      <c r="NP11" s="22"/>
      <c r="NQ11" s="22"/>
      <c r="NR11" s="22"/>
      <c r="NS11" s="22"/>
      <c r="NT11" s="22"/>
      <c r="NU11" s="22"/>
      <c r="NV11" s="22"/>
      <c r="NW11" s="22"/>
      <c r="NX11" s="22"/>
      <c r="NY11" s="22"/>
      <c r="NZ11" s="22"/>
      <c r="OA11" s="22"/>
      <c r="OB11" s="22"/>
      <c r="OC11" s="22"/>
      <c r="OD11" s="22"/>
      <c r="OE11" s="22"/>
      <c r="OF11" s="22"/>
      <c r="OG11" s="22"/>
      <c r="OH11" s="22"/>
      <c r="OI11" s="22"/>
      <c r="OJ11" s="22"/>
      <c r="OK11" s="22"/>
      <c r="OL11" s="22"/>
      <c r="OM11" s="22"/>
      <c r="ON11" s="22"/>
      <c r="OO11" s="22"/>
      <c r="OP11" s="22"/>
      <c r="OQ11" s="22"/>
      <c r="OR11" s="22"/>
      <c r="OS11" s="22"/>
      <c r="OT11" s="22"/>
      <c r="OU11" s="22"/>
      <c r="OV11" s="22"/>
      <c r="OW11" s="22"/>
      <c r="OX11" s="22"/>
      <c r="OY11" s="22"/>
      <c r="OZ11" s="22"/>
      <c r="PA11" s="22"/>
      <c r="PB11" s="22"/>
      <c r="PC11" s="22"/>
      <c r="PD11" s="22"/>
      <c r="PE11" s="22"/>
      <c r="PF11" s="22"/>
      <c r="PG11" s="22"/>
      <c r="PH11" s="22"/>
      <c r="PI11" s="22"/>
      <c r="PJ11" s="22"/>
      <c r="PK11" s="22"/>
      <c r="PL11" s="22"/>
      <c r="PM11" s="22"/>
      <c r="PN11" s="22"/>
      <c r="PO11" s="22"/>
      <c r="PP11" s="22"/>
      <c r="PQ11" s="22"/>
      <c r="PR11" s="22"/>
      <c r="PS11" s="22"/>
      <c r="PT11" s="22"/>
      <c r="PU11" s="22"/>
      <c r="PV11" s="22"/>
      <c r="PW11" s="22"/>
      <c r="PX11" s="22"/>
      <c r="PY11" s="22"/>
      <c r="PZ11" s="22"/>
      <c r="QA11" s="22"/>
      <c r="QB11" s="22"/>
      <c r="QC11" s="22"/>
      <c r="QD11" s="22"/>
      <c r="QE11" s="22"/>
      <c r="QF11" s="22"/>
      <c r="QG11" s="22"/>
      <c r="QH11" s="22"/>
      <c r="QI11" s="22"/>
      <c r="QJ11" s="22"/>
      <c r="QK11" s="22"/>
      <c r="QL11" s="22"/>
      <c r="QM11" s="22"/>
      <c r="QN11" s="22"/>
      <c r="QO11" s="22"/>
      <c r="QP11" s="22"/>
      <c r="QQ11" s="22"/>
      <c r="QR11" s="22"/>
      <c r="QS11" s="22"/>
      <c r="QT11" s="22"/>
      <c r="QU11" s="22"/>
      <c r="QV11" s="22"/>
      <c r="QW11" s="22"/>
      <c r="QX11" s="22"/>
      <c r="QY11" s="22"/>
      <c r="QZ11" s="22"/>
      <c r="RA11" s="22"/>
      <c r="RB11" s="22"/>
      <c r="RC11" s="22"/>
      <c r="RD11" s="22"/>
      <c r="RE11" s="22"/>
      <c r="RF11" s="22"/>
      <c r="RG11" s="22"/>
      <c r="RH11" s="22"/>
      <c r="RI11" s="22"/>
      <c r="RJ11" s="22"/>
      <c r="RK11" s="22"/>
      <c r="RL11" s="22"/>
      <c r="RM11" s="22"/>
      <c r="RN11" s="22"/>
      <c r="RO11" s="22"/>
      <c r="RP11" s="22"/>
      <c r="RQ11" s="22"/>
      <c r="RR11" s="22"/>
      <c r="RS11" s="22"/>
      <c r="RT11" s="22"/>
      <c r="RU11" s="22"/>
      <c r="RV11" s="22"/>
      <c r="RW11" s="22"/>
      <c r="RX11" s="22"/>
      <c r="RY11" s="22"/>
      <c r="RZ11" s="22"/>
      <c r="SA11" s="22"/>
      <c r="SB11" s="22"/>
      <c r="SC11" s="22"/>
      <c r="SD11" s="22"/>
      <c r="SE11" s="22"/>
      <c r="SF11" s="22"/>
      <c r="SG11" s="22"/>
      <c r="SH11" s="22"/>
      <c r="SI11" s="22"/>
      <c r="SJ11" s="22"/>
      <c r="SK11" s="22"/>
      <c r="SL11" s="22"/>
      <c r="SM11" s="22"/>
      <c r="SN11" s="22"/>
      <c r="SO11" s="22"/>
      <c r="SP11" s="22"/>
      <c r="SQ11" s="22"/>
      <c r="SR11" s="22"/>
      <c r="SS11" s="22"/>
      <c r="ST11" s="22"/>
      <c r="SU11" s="22"/>
      <c r="SV11" s="22"/>
      <c r="SW11" s="22"/>
      <c r="SX11" s="22"/>
      <c r="SY11" s="22"/>
      <c r="SZ11" s="22"/>
      <c r="TA11" s="22"/>
      <c r="TB11" s="22"/>
      <c r="TC11" s="22"/>
      <c r="TD11" s="22"/>
      <c r="TE11" s="22"/>
      <c r="TF11" s="22"/>
      <c r="TG11" s="22"/>
      <c r="TH11" s="22"/>
      <c r="TI11" s="22"/>
      <c r="TJ11" s="22"/>
      <c r="TK11" s="22"/>
      <c r="TL11" s="22"/>
      <c r="TM11" s="22"/>
      <c r="TN11" s="22"/>
      <c r="TO11" s="22"/>
      <c r="TP11" s="22"/>
      <c r="TQ11" s="22"/>
      <c r="TR11" s="22"/>
      <c r="TS11" s="22"/>
      <c r="TT11" s="22"/>
      <c r="TU11" s="22"/>
      <c r="TV11" s="22"/>
      <c r="TW11" s="22"/>
      <c r="TX11" s="22"/>
      <c r="TY11" s="22"/>
      <c r="TZ11" s="22"/>
      <c r="UA11" s="22"/>
      <c r="UB11" s="22"/>
      <c r="UC11" s="22"/>
      <c r="UD11" s="22"/>
      <c r="UE11" s="22"/>
      <c r="UF11" s="22"/>
      <c r="UG11" s="22"/>
      <c r="UH11" s="22"/>
      <c r="UI11" s="22"/>
      <c r="UJ11" s="22"/>
      <c r="UK11" s="22"/>
      <c r="UL11" s="22"/>
      <c r="UM11" s="22"/>
      <c r="UN11" s="22"/>
      <c r="UO11" s="22"/>
      <c r="UP11" s="22"/>
      <c r="UQ11" s="22"/>
      <c r="UR11" s="22"/>
      <c r="US11" s="22"/>
      <c r="UT11" s="22"/>
      <c r="UU11" s="22"/>
      <c r="UV11" s="22"/>
      <c r="UW11" s="22"/>
      <c r="UX11" s="22"/>
      <c r="UY11" s="22"/>
      <c r="UZ11" s="22"/>
      <c r="VA11" s="22"/>
      <c r="VB11" s="22"/>
      <c r="VC11" s="22"/>
      <c r="VD11" s="22"/>
      <c r="VE11" s="22"/>
      <c r="VF11" s="22"/>
      <c r="VG11" s="22"/>
      <c r="VH11" s="22"/>
      <c r="VI11" s="22"/>
      <c r="VJ11" s="22"/>
      <c r="VK11" s="22"/>
      <c r="VL11" s="22"/>
      <c r="VM11" s="22"/>
      <c r="VN11" s="22"/>
      <c r="VO11" s="22"/>
      <c r="VP11" s="22"/>
      <c r="VQ11" s="22"/>
      <c r="VR11" s="22"/>
      <c r="VS11" s="22"/>
      <c r="VT11" s="22"/>
      <c r="VU11" s="22"/>
      <c r="VV11" s="22"/>
      <c r="VW11" s="22"/>
      <c r="VX11" s="22"/>
      <c r="VY11" s="22"/>
      <c r="VZ11" s="22"/>
      <c r="WA11" s="22"/>
      <c r="WB11" s="22"/>
      <c r="WC11" s="22"/>
      <c r="WD11" s="22"/>
      <c r="WE11" s="22"/>
      <c r="WF11" s="22"/>
      <c r="WG11" s="22"/>
      <c r="WH11" s="22"/>
      <c r="WI11" s="22"/>
      <c r="WJ11" s="22"/>
      <c r="WK11" s="22"/>
      <c r="WL11" s="22"/>
      <c r="WM11" s="22"/>
      <c r="WN11" s="22"/>
      <c r="WO11" s="22"/>
      <c r="WP11" s="22"/>
      <c r="WQ11" s="22"/>
      <c r="WR11" s="22"/>
      <c r="WS11" s="22"/>
      <c r="WT11" s="22"/>
      <c r="WU11" s="22"/>
      <c r="WV11" s="22"/>
      <c r="WW11" s="22"/>
      <c r="WX11" s="22"/>
      <c r="WY11" s="22"/>
      <c r="WZ11" s="22"/>
      <c r="XA11" s="22"/>
      <c r="XB11" s="22"/>
      <c r="XC11" s="22"/>
      <c r="XD11" s="22"/>
      <c r="XE11" s="22"/>
      <c r="XF11" s="22"/>
      <c r="XG11" s="22"/>
      <c r="XH11" s="22"/>
      <c r="XI11" s="22"/>
      <c r="XJ11" s="22"/>
      <c r="XK11" s="22"/>
      <c r="XL11" s="22"/>
      <c r="XM11" s="22"/>
      <c r="XN11" s="22"/>
      <c r="XO11" s="22"/>
      <c r="XP11" s="22"/>
      <c r="XQ11" s="22"/>
      <c r="XR11" s="22"/>
      <c r="XS11" s="22"/>
      <c r="XT11" s="22"/>
      <c r="XU11" s="22"/>
      <c r="XV11" s="22"/>
      <c r="XW11" s="22"/>
      <c r="XX11" s="22"/>
      <c r="XY11" s="22"/>
      <c r="XZ11" s="22"/>
      <c r="YA11" s="22"/>
      <c r="YB11" s="22"/>
      <c r="YC11" s="22"/>
      <c r="YD11" s="22"/>
      <c r="YE11" s="22"/>
      <c r="YF11" s="22"/>
      <c r="YG11" s="22"/>
      <c r="YH11" s="22"/>
      <c r="YI11" s="22"/>
      <c r="YJ11" s="22"/>
      <c r="YK11" s="22"/>
      <c r="YL11" s="22"/>
      <c r="YM11" s="22"/>
      <c r="YN11" s="22"/>
      <c r="YO11" s="22"/>
      <c r="YP11" s="22"/>
      <c r="YQ11" s="22"/>
      <c r="YR11" s="22"/>
      <c r="YS11" s="22"/>
      <c r="YT11" s="22"/>
      <c r="YU11" s="22"/>
      <c r="YV11" s="22"/>
      <c r="YW11" s="22"/>
      <c r="YX11" s="22"/>
      <c r="YY11" s="22"/>
      <c r="YZ11" s="22"/>
      <c r="ZA11" s="22"/>
      <c r="ZB11" s="22"/>
      <c r="ZC11" s="22"/>
      <c r="ZD11" s="22"/>
      <c r="ZE11" s="22"/>
      <c r="ZF11" s="22"/>
      <c r="ZG11" s="22"/>
      <c r="ZH11" s="22"/>
      <c r="ZI11" s="22"/>
      <c r="ZJ11" s="22"/>
      <c r="ZK11" s="22"/>
      <c r="ZL11" s="22"/>
      <c r="ZM11" s="22"/>
      <c r="ZN11" s="22"/>
      <c r="ZO11" s="22"/>
      <c r="ZP11" s="22"/>
      <c r="ZQ11" s="22"/>
      <c r="ZR11" s="22"/>
      <c r="ZS11" s="22"/>
      <c r="ZT11" s="22"/>
      <c r="ZU11" s="22"/>
      <c r="ZV11" s="22"/>
      <c r="ZW11" s="22"/>
      <c r="ZX11" s="22"/>
      <c r="ZY11" s="22"/>
      <c r="ZZ11" s="22"/>
      <c r="AAA11" s="22"/>
      <c r="AAB11" s="22"/>
      <c r="AAC11" s="22"/>
      <c r="AAD11" s="22"/>
      <c r="AAE11" s="22"/>
      <c r="AAF11" s="22"/>
      <c r="AAG11" s="22"/>
      <c r="AAH11" s="22"/>
      <c r="AAI11" s="22"/>
      <c r="AAJ11" s="22"/>
      <c r="AAK11" s="22"/>
      <c r="AAL11" s="22"/>
      <c r="AAM11" s="22"/>
      <c r="AAN11" s="22"/>
      <c r="AAO11" s="22"/>
      <c r="AAP11" s="22"/>
      <c r="AAQ11" s="22"/>
      <c r="AAR11" s="22"/>
      <c r="AAS11" s="22"/>
      <c r="AAT11" s="22"/>
      <c r="AAU11" s="22"/>
      <c r="AAV11" s="22"/>
      <c r="AAW11" s="22"/>
      <c r="AAX11" s="22"/>
      <c r="AAY11" s="22"/>
      <c r="AAZ11" s="22"/>
      <c r="ABA11" s="22"/>
      <c r="ABB11" s="22"/>
      <c r="ABC11" s="22"/>
      <c r="ABD11" s="22"/>
      <c r="ABE11" s="22"/>
      <c r="ABF11" s="22"/>
      <c r="ABG11" s="22"/>
      <c r="ABH11" s="22"/>
      <c r="ABI11" s="22"/>
      <c r="ABJ11" s="22"/>
      <c r="ABK11" s="22"/>
      <c r="ABL11" s="22"/>
      <c r="ABM11" s="22"/>
      <c r="ABN11" s="22"/>
      <c r="ABO11" s="22"/>
      <c r="ABP11" s="22"/>
      <c r="ABQ11" s="22"/>
      <c r="ABR11" s="22"/>
      <c r="ABS11" s="22"/>
      <c r="ABT11" s="22"/>
      <c r="ABU11" s="22"/>
      <c r="ABV11" s="22"/>
      <c r="ABW11" s="22"/>
      <c r="ABX11" s="22"/>
      <c r="ABY11" s="22"/>
      <c r="ABZ11" s="22"/>
      <c r="ACA11" s="22"/>
      <c r="ACB11" s="22"/>
      <c r="ACC11" s="22"/>
      <c r="ACD11" s="22"/>
      <c r="ACE11" s="22"/>
      <c r="ACF11" s="22"/>
      <c r="ACG11" s="22"/>
      <c r="ACH11" s="22"/>
      <c r="ACI11" s="22"/>
      <c r="ACJ11" s="22"/>
      <c r="ACK11" s="22"/>
      <c r="ACL11" s="22"/>
      <c r="ACM11" s="22"/>
      <c r="ACN11" s="22"/>
      <c r="ACO11" s="22"/>
      <c r="ACP11" s="22"/>
      <c r="ACQ11" s="22"/>
      <c r="ACR11" s="22"/>
      <c r="ACS11" s="22"/>
      <c r="ACT11" s="22"/>
      <c r="ACU11" s="22"/>
      <c r="ACV11" s="22"/>
      <c r="ACW11" s="22"/>
      <c r="ACX11" s="22"/>
      <c r="ACY11" s="22"/>
      <c r="ACZ11" s="22"/>
      <c r="ADA11" s="22"/>
      <c r="ADB11" s="22"/>
      <c r="ADC11" s="22"/>
      <c r="ADD11" s="22"/>
      <c r="ADE11" s="22"/>
      <c r="ADF11" s="22"/>
      <c r="ADG11" s="22"/>
      <c r="ADH11" s="22"/>
      <c r="ADI11" s="22"/>
      <c r="ADJ11" s="22"/>
      <c r="ADK11" s="22"/>
      <c r="ADL11" s="22"/>
      <c r="ADM11" s="22"/>
      <c r="ADN11" s="22"/>
      <c r="ADO11" s="22"/>
      <c r="ADP11" s="22"/>
      <c r="ADQ11" s="22"/>
      <c r="ADR11" s="22"/>
      <c r="ADS11" s="22"/>
      <c r="ADT11" s="22"/>
      <c r="ADU11" s="22"/>
      <c r="ADV11" s="22"/>
      <c r="ADW11" s="22"/>
      <c r="ADX11" s="22"/>
      <c r="ADY11" s="22"/>
      <c r="ADZ11" s="22"/>
      <c r="AEA11" s="22"/>
      <c r="AEB11" s="22"/>
      <c r="AEC11" s="22"/>
      <c r="AED11" s="22"/>
      <c r="AEE11" s="22"/>
      <c r="AEF11" s="22"/>
      <c r="AEG11" s="22"/>
      <c r="AEH11" s="22"/>
      <c r="AEI11" s="22"/>
      <c r="AEJ11" s="22"/>
      <c r="AEK11" s="22"/>
      <c r="AEL11" s="22"/>
      <c r="AEM11" s="22"/>
      <c r="AEN11" s="22"/>
      <c r="AEO11" s="22"/>
      <c r="AEP11" s="22"/>
      <c r="AEQ11" s="22"/>
      <c r="AER11" s="22"/>
      <c r="AES11" s="22"/>
      <c r="AET11" s="22"/>
      <c r="AEU11" s="22"/>
      <c r="AEV11" s="22"/>
      <c r="AEW11" s="22"/>
      <c r="AEX11" s="22"/>
      <c r="AEY11" s="22"/>
      <c r="AEZ11" s="22"/>
      <c r="AFA11" s="22"/>
      <c r="AFB11" s="22"/>
      <c r="AFC11" s="22"/>
      <c r="AFD11" s="22"/>
      <c r="AFE11" s="22"/>
      <c r="AFF11" s="22"/>
      <c r="AFG11" s="22"/>
      <c r="AFH11" s="22"/>
      <c r="AFI11" s="22"/>
      <c r="AFJ11" s="22"/>
      <c r="AFK11" s="22"/>
      <c r="AFL11" s="22"/>
      <c r="AFM11" s="22"/>
      <c r="AFN11" s="22"/>
      <c r="AFO11" s="22"/>
      <c r="AFP11" s="22"/>
      <c r="AFQ11" s="22"/>
      <c r="AFR11" s="22"/>
      <c r="AFS11" s="22"/>
      <c r="AFT11" s="22"/>
      <c r="AFU11" s="22"/>
      <c r="AFV11" s="22"/>
      <c r="AFW11" s="22"/>
      <c r="AFX11" s="22"/>
      <c r="AFY11" s="22"/>
      <c r="AFZ11" s="22"/>
      <c r="AGA11" s="22"/>
      <c r="AGB11" s="22"/>
      <c r="AGC11" s="22"/>
      <c r="AGD11" s="22"/>
      <c r="AGE11" s="22"/>
      <c r="AGF11" s="22"/>
      <c r="AGG11" s="22"/>
      <c r="AGH11" s="22"/>
      <c r="AGI11" s="22"/>
      <c r="AGJ11" s="22"/>
      <c r="AGK11" s="22"/>
      <c r="AGL11" s="22"/>
      <c r="AGM11" s="22"/>
      <c r="AGN11" s="22"/>
      <c r="AGO11" s="22"/>
      <c r="AGP11" s="22"/>
      <c r="AGQ11" s="22"/>
      <c r="AGR11" s="22"/>
      <c r="AGS11" s="22"/>
      <c r="AGT11" s="22"/>
      <c r="AGU11" s="22"/>
      <c r="AGV11" s="22"/>
      <c r="AGW11" s="22"/>
      <c r="AGX11" s="22"/>
      <c r="AGY11" s="22"/>
      <c r="AGZ11" s="22"/>
      <c r="AHA11" s="22"/>
      <c r="AHB11" s="22"/>
      <c r="AHC11" s="22"/>
      <c r="AHD11" s="22"/>
      <c r="AHE11" s="22"/>
      <c r="AHF11" s="22"/>
      <c r="AHG11" s="22"/>
      <c r="AHH11" s="22"/>
      <c r="AHI11" s="22"/>
      <c r="AHJ11" s="22"/>
      <c r="AHK11" s="22"/>
      <c r="AHL11" s="22"/>
      <c r="AHM11" s="22"/>
      <c r="AHN11" s="22"/>
      <c r="AHO11" s="22"/>
      <c r="AHP11" s="22"/>
      <c r="AHQ11" s="22"/>
      <c r="AHR11" s="22"/>
      <c r="AHS11" s="22"/>
      <c r="AHT11" s="22"/>
      <c r="AHU11" s="22"/>
      <c r="AHV11" s="22"/>
      <c r="AHW11" s="22"/>
      <c r="AHX11" s="22"/>
      <c r="AHY11" s="22"/>
      <c r="AHZ11" s="22"/>
      <c r="AIA11" s="22"/>
      <c r="AIB11" s="22"/>
      <c r="AIC11" s="22"/>
      <c r="AID11" s="22"/>
      <c r="AIE11" s="22"/>
      <c r="AIF11" s="22"/>
      <c r="AIG11" s="22"/>
      <c r="AIH11" s="22"/>
      <c r="AII11" s="22"/>
      <c r="AIJ11" s="22"/>
      <c r="AIK11" s="22"/>
      <c r="AIL11" s="22"/>
      <c r="AIM11" s="22"/>
      <c r="AIN11" s="22"/>
      <c r="AIO11" s="22"/>
      <c r="AIP11" s="22"/>
      <c r="AIQ11" s="22"/>
      <c r="AIR11" s="22"/>
      <c r="AIS11" s="22"/>
      <c r="AIT11" s="22"/>
      <c r="AIU11" s="22"/>
      <c r="AIV11" s="22"/>
      <c r="AIW11" s="22"/>
      <c r="AIX11" s="22"/>
      <c r="AIY11" s="22"/>
      <c r="AIZ11" s="22"/>
      <c r="AJA11" s="22"/>
      <c r="AJB11" s="22"/>
      <c r="AJC11" s="22"/>
      <c r="AJD11" s="22"/>
      <c r="AJE11" s="22"/>
      <c r="AJF11" s="22"/>
      <c r="AJG11" s="22"/>
      <c r="AJH11" s="22"/>
      <c r="AJI11" s="22"/>
      <c r="AJJ11" s="22"/>
      <c r="AJK11" s="22"/>
      <c r="AJL11" s="22"/>
      <c r="AJM11" s="22"/>
      <c r="AJN11" s="22"/>
      <c r="AJO11" s="22"/>
      <c r="AJP11" s="22"/>
      <c r="AJQ11" s="22"/>
      <c r="AJR11" s="22"/>
      <c r="AJS11" s="22"/>
      <c r="AJT11" s="22"/>
      <c r="AJU11" s="22"/>
      <c r="AJV11" s="22"/>
      <c r="AJW11" s="22"/>
      <c r="AJX11" s="22"/>
      <c r="AJY11" s="22"/>
      <c r="AJZ11" s="22"/>
      <c r="AKA11" s="22"/>
      <c r="AKB11" s="22"/>
      <c r="AKC11" s="22"/>
      <c r="AKD11" s="22"/>
      <c r="AKE11" s="22"/>
      <c r="AKF11" s="22"/>
      <c r="AKG11" s="22"/>
      <c r="AKH11" s="22"/>
      <c r="AKI11" s="22"/>
      <c r="AKJ11" s="22"/>
      <c r="AKK11" s="22"/>
      <c r="AKL11" s="22"/>
      <c r="AKM11" s="22"/>
      <c r="AKN11" s="22"/>
      <c r="AKO11" s="22"/>
      <c r="AKP11" s="22"/>
      <c r="AKQ11" s="22"/>
      <c r="AKR11" s="22"/>
      <c r="AKS11" s="22"/>
      <c r="AKT11" s="22"/>
      <c r="AKU11" s="22"/>
      <c r="AKV11" s="22"/>
      <c r="AKW11" s="22"/>
      <c r="AKX11" s="22"/>
      <c r="AKY11" s="22"/>
      <c r="AKZ11" s="22"/>
      <c r="ALA11" s="22"/>
      <c r="ALB11" s="22"/>
      <c r="ALC11" s="22"/>
      <c r="ALD11" s="22"/>
      <c r="ALE11" s="22"/>
      <c r="ALF11" s="22"/>
      <c r="ALG11" s="22"/>
      <c r="ALH11" s="22"/>
      <c r="ALI11" s="22"/>
      <c r="ALJ11" s="22"/>
      <c r="ALK11" s="22"/>
      <c r="ALL11" s="22"/>
      <c r="ALM11" s="22"/>
      <c r="ALN11" s="22"/>
      <c r="ALO11" s="22"/>
      <c r="ALP11" s="22"/>
      <c r="ALQ11" s="22"/>
      <c r="ALR11" s="22"/>
      <c r="ALS11" s="22"/>
      <c r="ALT11" s="22"/>
      <c r="ALU11" s="22"/>
      <c r="ALV11" s="22"/>
      <c r="ALW11" s="22"/>
      <c r="ALX11" s="22"/>
      <c r="ALY11" s="22"/>
      <c r="ALZ11" s="22"/>
      <c r="AMA11" s="22"/>
      <c r="AMB11" s="22"/>
      <c r="AMC11" s="22"/>
      <c r="AMD11" s="22"/>
      <c r="AME11" s="22"/>
      <c r="AMF11" s="22"/>
      <c r="AMG11" s="22"/>
      <c r="AMH11" s="22"/>
      <c r="AMI11" s="22"/>
      <c r="AMJ11" s="22"/>
      <c r="AMK11" s="22"/>
      <c r="AML11" s="22"/>
      <c r="AMM11" s="22"/>
      <c r="AMN11" s="22"/>
      <c r="AMO11" s="22"/>
      <c r="AMP11" s="22"/>
      <c r="AMQ11" s="22"/>
      <c r="AMR11" s="22"/>
      <c r="AMS11" s="22"/>
      <c r="AMT11" s="22"/>
      <c r="AMU11" s="22"/>
      <c r="AMV11" s="22"/>
      <c r="AMW11" s="22"/>
      <c r="AMX11" s="22"/>
      <c r="AMY11" s="22"/>
      <c r="AMZ11" s="22"/>
      <c r="ANA11" s="22"/>
      <c r="ANB11" s="22"/>
      <c r="ANC11" s="22"/>
      <c r="AND11" s="22"/>
      <c r="ANE11" s="22"/>
      <c r="ANF11" s="22"/>
      <c r="ANG11" s="22"/>
      <c r="ANH11" s="22"/>
      <c r="ANI11" s="22"/>
      <c r="ANJ11" s="22"/>
      <c r="ANK11" s="22"/>
      <c r="ANL11" s="22"/>
      <c r="ANM11" s="22"/>
      <c r="ANN11" s="22"/>
      <c r="ANO11" s="22"/>
      <c r="ANP11" s="22"/>
      <c r="ANQ11" s="22"/>
      <c r="ANR11" s="22"/>
      <c r="ANS11" s="22"/>
      <c r="ANT11" s="22"/>
      <c r="ANU11" s="22"/>
      <c r="ANV11" s="22"/>
      <c r="ANW11" s="22"/>
      <c r="ANX11" s="22"/>
      <c r="ANY11" s="22"/>
      <c r="ANZ11" s="22"/>
      <c r="AOA11" s="22"/>
      <c r="AOB11" s="22"/>
      <c r="AOC11" s="22"/>
      <c r="AOD11" s="22"/>
      <c r="AOE11" s="22"/>
      <c r="AOF11" s="22"/>
      <c r="AOG11" s="22"/>
      <c r="AOH11" s="22"/>
      <c r="AOI11" s="22"/>
      <c r="AOJ11" s="22"/>
      <c r="AOK11" s="22"/>
      <c r="AOL11" s="22"/>
      <c r="AOM11" s="22"/>
      <c r="AON11" s="22"/>
      <c r="AOO11" s="22"/>
      <c r="AOP11" s="22"/>
      <c r="AOQ11" s="22"/>
      <c r="AOR11" s="22"/>
      <c r="AOS11" s="22"/>
      <c r="AOT11" s="22"/>
      <c r="AOU11" s="22"/>
      <c r="AOV11" s="22"/>
      <c r="AOW11" s="22"/>
      <c r="AOX11" s="22"/>
      <c r="AOY11" s="22"/>
      <c r="AOZ11" s="22"/>
      <c r="APA11" s="22"/>
      <c r="APB11" s="22"/>
      <c r="APC11" s="22"/>
      <c r="APD11" s="22"/>
      <c r="APE11" s="22"/>
      <c r="APF11" s="22"/>
      <c r="APG11" s="22"/>
      <c r="APH11" s="22"/>
      <c r="API11" s="22"/>
      <c r="APJ11" s="22"/>
      <c r="APK11" s="22"/>
      <c r="APL11" s="22"/>
      <c r="APM11" s="22"/>
      <c r="APN11" s="22"/>
      <c r="APO11" s="22"/>
      <c r="APP11" s="22"/>
      <c r="APQ11" s="22"/>
      <c r="APR11" s="22"/>
      <c r="APS11" s="22"/>
      <c r="APT11" s="22"/>
      <c r="APU11" s="22"/>
      <c r="APV11" s="22"/>
      <c r="APW11" s="22"/>
      <c r="APX11" s="22"/>
      <c r="APY11" s="22"/>
      <c r="APZ11" s="22"/>
      <c r="AQA11" s="22"/>
      <c r="AQB11" s="22"/>
      <c r="AQC11" s="22"/>
      <c r="AQD11" s="22"/>
      <c r="AQE11" s="22"/>
      <c r="AQF11" s="22"/>
      <c r="AQG11" s="22"/>
      <c r="AQH11" s="22"/>
      <c r="AQI11" s="22"/>
      <c r="AQJ11" s="22"/>
      <c r="AQK11" s="22"/>
      <c r="AQL11" s="22"/>
      <c r="AQM11" s="22"/>
      <c r="AQN11" s="22"/>
      <c r="AQO11" s="22"/>
      <c r="AQP11" s="22"/>
      <c r="AQQ11" s="22"/>
      <c r="AQR11" s="22"/>
      <c r="AQS11" s="22"/>
      <c r="AQT11" s="22"/>
      <c r="AQU11" s="22"/>
      <c r="AQV11" s="22"/>
      <c r="AQW11" s="22"/>
      <c r="AQX11" s="22"/>
      <c r="AQY11" s="22"/>
      <c r="AQZ11" s="22"/>
      <c r="ARA11" s="22"/>
      <c r="ARB11" s="22"/>
      <c r="ARC11" s="22"/>
      <c r="ARD11" s="22"/>
      <c r="ARE11" s="22"/>
      <c r="ARF11" s="22"/>
      <c r="ARG11" s="22"/>
      <c r="ARH11" s="22"/>
      <c r="ARI11" s="22"/>
      <c r="ARJ11" s="22"/>
      <c r="ARK11" s="22"/>
      <c r="ARL11" s="22"/>
      <c r="ARM11" s="22"/>
      <c r="ARN11" s="22"/>
      <c r="ARO11" s="22"/>
      <c r="ARP11" s="22"/>
      <c r="ARQ11" s="22"/>
      <c r="ARR11" s="22"/>
      <c r="ARS11" s="22"/>
      <c r="ART11" s="22"/>
      <c r="ARU11" s="22"/>
      <c r="ARV11" s="22"/>
      <c r="ARW11" s="22"/>
      <c r="ARX11" s="22"/>
      <c r="ARY11" s="22"/>
      <c r="ARZ11" s="22"/>
      <c r="ASA11" s="22"/>
      <c r="ASB11" s="22"/>
      <c r="ASC11" s="22"/>
      <c r="ASD11" s="22"/>
      <c r="ASE11" s="22"/>
      <c r="ASF11" s="22"/>
      <c r="ASG11" s="22"/>
      <c r="ASH11" s="22"/>
      <c r="ASI11" s="22"/>
      <c r="ASJ11" s="22"/>
      <c r="ASK11" s="22"/>
      <c r="ASL11" s="22"/>
      <c r="ASM11" s="22"/>
      <c r="ASN11" s="22"/>
      <c r="ASO11" s="22"/>
      <c r="ASP11" s="22"/>
      <c r="ASQ11" s="22"/>
      <c r="ASR11" s="22"/>
      <c r="ASS11" s="22"/>
      <c r="AST11" s="22"/>
      <c r="ASU11" s="22"/>
      <c r="ASV11" s="22"/>
      <c r="ASW11" s="22"/>
      <c r="ASX11" s="22"/>
      <c r="ASY11" s="22"/>
      <c r="ASZ11" s="22"/>
      <c r="ATA11" s="22"/>
      <c r="ATB11" s="22"/>
      <c r="ATC11" s="22"/>
      <c r="ATD11" s="22"/>
      <c r="ATE11" s="22"/>
      <c r="ATF11" s="22"/>
      <c r="ATG11" s="22"/>
      <c r="ATH11" s="22"/>
      <c r="ATI11" s="22"/>
      <c r="ATJ11" s="22"/>
      <c r="ATK11" s="22"/>
      <c r="ATL11" s="22"/>
      <c r="ATM11" s="22"/>
      <c r="ATN11" s="22"/>
      <c r="ATO11" s="22"/>
      <c r="ATP11" s="22"/>
      <c r="ATQ11" s="22"/>
      <c r="ATR11" s="22"/>
      <c r="ATS11" s="22"/>
      <c r="ATT11" s="22"/>
      <c r="ATU11" s="22"/>
      <c r="ATV11" s="22"/>
      <c r="ATW11" s="22"/>
      <c r="ATX11" s="22"/>
      <c r="ATY11" s="22"/>
      <c r="ATZ11" s="22"/>
      <c r="AUA11" s="22"/>
      <c r="AUB11" s="22"/>
      <c r="AUC11" s="22"/>
      <c r="AUD11" s="22"/>
      <c r="AUE11" s="22"/>
      <c r="AUF11" s="22"/>
      <c r="AUG11" s="22"/>
      <c r="AUH11" s="22"/>
      <c r="AUI11" s="22"/>
      <c r="AUJ11" s="22"/>
      <c r="AUK11" s="22"/>
      <c r="AUL11" s="22"/>
      <c r="AUM11" s="22"/>
      <c r="AUN11" s="22"/>
      <c r="AUO11" s="22"/>
      <c r="AUP11" s="22"/>
      <c r="AUQ11" s="22"/>
      <c r="AUR11" s="22"/>
      <c r="AUS11" s="22"/>
      <c r="AUT11" s="22"/>
      <c r="AUU11" s="22"/>
      <c r="AUV11" s="22"/>
      <c r="AUW11" s="22"/>
      <c r="AUX11" s="22"/>
      <c r="AUY11" s="22"/>
      <c r="AUZ11" s="22"/>
      <c r="AVA11" s="22"/>
      <c r="AVB11" s="22"/>
      <c r="AVC11" s="22"/>
      <c r="AVD11" s="22"/>
      <c r="AVE11" s="22"/>
      <c r="AVF11" s="22"/>
      <c r="AVG11" s="22"/>
      <c r="AVH11" s="22"/>
      <c r="AVI11" s="22"/>
      <c r="AVJ11" s="22"/>
      <c r="AVK11" s="22"/>
      <c r="AVL11" s="22"/>
      <c r="AVM11" s="22"/>
      <c r="AVN11" s="22"/>
      <c r="AVO11" s="22"/>
      <c r="AVP11" s="22"/>
      <c r="AVQ11" s="22"/>
      <c r="AVR11" s="22"/>
      <c r="AVS11" s="22"/>
      <c r="AVT11" s="22"/>
      <c r="AVU11" s="22"/>
      <c r="AVV11" s="22"/>
      <c r="AVW11" s="22"/>
      <c r="AVX11" s="22"/>
      <c r="AVY11" s="22"/>
      <c r="AVZ11" s="22"/>
      <c r="AWA11" s="22"/>
      <c r="AWB11" s="22"/>
      <c r="AWC11" s="22"/>
      <c r="AWD11" s="22"/>
      <c r="AWE11" s="22"/>
      <c r="AWF11" s="22"/>
      <c r="AWG11" s="22"/>
      <c r="AWH11" s="22"/>
      <c r="AWI11" s="22"/>
      <c r="AWJ11" s="22"/>
      <c r="AWK11" s="22"/>
      <c r="AWL11" s="22"/>
      <c r="AWM11" s="22"/>
      <c r="AWN11" s="22"/>
      <c r="AWO11" s="22"/>
      <c r="AWP11" s="22"/>
      <c r="AWQ11" s="22"/>
      <c r="AWR11" s="22"/>
      <c r="AWS11" s="22"/>
      <c r="AWT11" s="22"/>
      <c r="AWU11" s="22"/>
      <c r="AWV11" s="22"/>
      <c r="AWW11" s="22"/>
      <c r="AWX11" s="22"/>
      <c r="AWY11" s="22"/>
      <c r="AWZ11" s="22"/>
      <c r="AXA11" s="22"/>
      <c r="AXB11" s="22"/>
      <c r="AXC11" s="22"/>
      <c r="AXD11" s="22"/>
      <c r="AXE11" s="22"/>
      <c r="AXF11" s="22"/>
      <c r="AXG11" s="22"/>
      <c r="AXH11" s="22"/>
      <c r="AXI11" s="22"/>
      <c r="AXJ11" s="22"/>
      <c r="AXK11" s="22"/>
      <c r="AXL11" s="22"/>
      <c r="AXM11" s="22"/>
      <c r="AXN11" s="22"/>
      <c r="AXO11" s="22"/>
      <c r="AXP11" s="22"/>
      <c r="AXQ11" s="22"/>
      <c r="AXR11" s="22"/>
      <c r="AXS11" s="22"/>
      <c r="AXT11" s="22"/>
      <c r="AXU11" s="22"/>
      <c r="AXV11" s="22"/>
      <c r="AXW11" s="22"/>
      <c r="AXX11" s="22"/>
      <c r="AXY11" s="22"/>
      <c r="AXZ11" s="22"/>
      <c r="AYA11" s="22"/>
      <c r="AYB11" s="22"/>
      <c r="AYC11" s="22"/>
      <c r="AYD11" s="22"/>
      <c r="AYE11" s="22"/>
      <c r="AYF11" s="22"/>
      <c r="AYG11" s="22"/>
      <c r="AYH11" s="22"/>
      <c r="AYI11" s="22"/>
      <c r="AYJ11" s="22"/>
      <c r="AYK11" s="22"/>
      <c r="AYL11" s="22"/>
      <c r="AYM11" s="22"/>
      <c r="AYN11" s="22"/>
      <c r="AYO11" s="22"/>
      <c r="AYP11" s="22"/>
      <c r="AYQ11" s="22"/>
      <c r="AYR11" s="22"/>
      <c r="AYS11" s="22"/>
      <c r="AYT11" s="22"/>
      <c r="AYU11" s="22"/>
      <c r="AYV11" s="22"/>
      <c r="AYW11" s="22"/>
      <c r="AYX11" s="22"/>
      <c r="AYY11" s="22"/>
      <c r="AYZ11" s="22"/>
      <c r="AZA11" s="22"/>
      <c r="AZB11" s="22"/>
      <c r="AZC11" s="22"/>
      <c r="AZD11" s="22"/>
      <c r="AZE11" s="22"/>
      <c r="AZF11" s="22"/>
      <c r="AZG11" s="22"/>
      <c r="AZH11" s="22"/>
      <c r="AZI11" s="22"/>
      <c r="AZJ11" s="22"/>
      <c r="AZK11" s="22"/>
      <c r="AZL11" s="22"/>
      <c r="AZM11" s="22"/>
      <c r="AZN11" s="22"/>
      <c r="AZO11" s="22"/>
      <c r="AZP11" s="22"/>
      <c r="AZQ11" s="22"/>
      <c r="AZR11" s="22"/>
      <c r="AZS11" s="22"/>
      <c r="AZT11" s="22"/>
      <c r="AZU11" s="22"/>
      <c r="AZV11" s="22"/>
      <c r="AZW11" s="22"/>
      <c r="AZX11" s="22"/>
      <c r="AZY11" s="22"/>
      <c r="AZZ11" s="22"/>
      <c r="BAA11" s="22"/>
      <c r="BAB11" s="22"/>
      <c r="BAC11" s="22"/>
      <c r="BAD11" s="22"/>
      <c r="BAE11" s="22"/>
      <c r="BAF11" s="22"/>
      <c r="BAG11" s="22"/>
      <c r="BAH11" s="22"/>
      <c r="BAI11" s="22"/>
      <c r="BAJ11" s="22"/>
      <c r="BAK11" s="22"/>
      <c r="BAL11" s="22"/>
      <c r="BAM11" s="22"/>
      <c r="BAN11" s="22"/>
      <c r="BAO11" s="22"/>
      <c r="BAP11" s="22"/>
      <c r="BAQ11" s="22"/>
      <c r="BAR11" s="22"/>
      <c r="BAS11" s="22"/>
      <c r="BAT11" s="22"/>
      <c r="BAU11" s="22"/>
      <c r="BAV11" s="22"/>
      <c r="BAW11" s="22"/>
      <c r="BAX11" s="22"/>
      <c r="BAY11" s="22"/>
      <c r="BAZ11" s="22"/>
      <c r="BBA11" s="22"/>
      <c r="BBB11" s="22"/>
      <c r="BBC11" s="22"/>
      <c r="BBD11" s="22"/>
      <c r="BBE11" s="22"/>
      <c r="BBF11" s="22"/>
      <c r="BBG11" s="22"/>
      <c r="BBH11" s="22"/>
      <c r="BBI11" s="22"/>
      <c r="BBJ11" s="22"/>
      <c r="BBK11" s="22"/>
      <c r="BBL11" s="22"/>
      <c r="BBM11" s="22"/>
      <c r="BBN11" s="22"/>
      <c r="BBO11" s="22"/>
      <c r="BBP11" s="22"/>
      <c r="BBQ11" s="22"/>
      <c r="BBR11" s="22"/>
      <c r="BBS11" s="22"/>
      <c r="BBT11" s="22"/>
      <c r="BBU11" s="22"/>
      <c r="BBV11" s="22"/>
      <c r="BBW11" s="22"/>
      <c r="BBX11" s="22"/>
      <c r="BBY11" s="22"/>
      <c r="BBZ11" s="22"/>
      <c r="BCA11" s="22"/>
      <c r="BCB11" s="22"/>
      <c r="BCC11" s="22"/>
      <c r="BCD11" s="22"/>
      <c r="BCE11" s="22"/>
      <c r="BCF11" s="22"/>
      <c r="BCG11" s="22"/>
      <c r="BCH11" s="22"/>
      <c r="BCI11" s="22"/>
      <c r="BCJ11" s="22"/>
      <c r="BCK11" s="22"/>
      <c r="BCL11" s="22"/>
      <c r="BCM11" s="22"/>
      <c r="BCN11" s="22"/>
      <c r="BCO11" s="22"/>
      <c r="BCP11" s="22"/>
      <c r="BCQ11" s="22"/>
      <c r="BCR11" s="22"/>
      <c r="BCS11" s="22"/>
      <c r="BCT11" s="22"/>
      <c r="BCU11" s="22"/>
      <c r="BCV11" s="22"/>
      <c r="BCW11" s="22"/>
      <c r="BCX11" s="22"/>
      <c r="BCY11" s="22"/>
      <c r="BCZ11" s="22"/>
      <c r="BDA11" s="22"/>
      <c r="BDB11" s="22"/>
      <c r="BDC11" s="22"/>
      <c r="BDD11" s="22"/>
      <c r="BDE11" s="22"/>
      <c r="BDF11" s="22"/>
      <c r="BDG11" s="22"/>
      <c r="BDH11" s="22"/>
      <c r="BDI11" s="22"/>
      <c r="BDJ11" s="22"/>
      <c r="BDK11" s="22"/>
      <c r="BDL11" s="22"/>
      <c r="BDM11" s="22"/>
      <c r="BDN11" s="22"/>
      <c r="BDO11" s="22"/>
      <c r="BDP11" s="22"/>
      <c r="BDQ11" s="22"/>
      <c r="BDR11" s="22"/>
      <c r="BDS11" s="22"/>
      <c r="BDT11" s="22"/>
      <c r="BDU11" s="22"/>
      <c r="BDV11" s="22"/>
      <c r="BDW11" s="22"/>
      <c r="BDX11" s="22"/>
      <c r="BDY11" s="22"/>
      <c r="BDZ11" s="22"/>
      <c r="BEA11" s="22"/>
      <c r="BEB11" s="22"/>
      <c r="BEC11" s="22"/>
      <c r="BED11" s="22"/>
      <c r="BEE11" s="22"/>
      <c r="BEF11" s="22"/>
      <c r="BEG11" s="22"/>
      <c r="BEH11" s="22"/>
      <c r="BEI11" s="22"/>
      <c r="BEJ11" s="22"/>
      <c r="BEK11" s="22"/>
      <c r="BEL11" s="22"/>
      <c r="BEM11" s="22"/>
      <c r="BEN11" s="22"/>
      <c r="BEO11" s="22"/>
      <c r="BEP11" s="22"/>
      <c r="BEQ11" s="22"/>
      <c r="BER11" s="22"/>
      <c r="BES11" s="22"/>
      <c r="BET11" s="22"/>
      <c r="BEU11" s="22"/>
      <c r="BEV11" s="22"/>
      <c r="BEW11" s="22"/>
      <c r="BEX11" s="22"/>
      <c r="BEY11" s="22"/>
      <c r="BEZ11" s="22"/>
      <c r="BFA11" s="22"/>
      <c r="BFB11" s="22"/>
      <c r="BFC11" s="22"/>
      <c r="BFD11" s="22"/>
      <c r="BFE11" s="22"/>
      <c r="BFF11" s="22"/>
      <c r="BFG11" s="22"/>
      <c r="BFH11" s="22"/>
      <c r="BFI11" s="22"/>
      <c r="BFJ11" s="22"/>
      <c r="BFK11" s="22"/>
      <c r="BFL11" s="22"/>
      <c r="BFM11" s="22"/>
      <c r="BFN11" s="22"/>
      <c r="BFO11" s="22"/>
      <c r="BFP11" s="22"/>
      <c r="BFQ11" s="22"/>
      <c r="BFR11" s="22"/>
      <c r="BFS11" s="22"/>
      <c r="BFT11" s="22"/>
      <c r="BFU11" s="22"/>
      <c r="BFV11" s="22"/>
      <c r="BFW11" s="22"/>
      <c r="BFX11" s="22"/>
      <c r="BFY11" s="22"/>
      <c r="BFZ11" s="22"/>
      <c r="BGA11" s="22"/>
      <c r="BGB11" s="22"/>
      <c r="BGC11" s="22"/>
      <c r="BGD11" s="22"/>
      <c r="BGE11" s="22"/>
      <c r="BGF11" s="22"/>
      <c r="BGG11" s="22"/>
      <c r="BGH11" s="22"/>
      <c r="BGI11" s="22"/>
      <c r="BGJ11" s="22"/>
      <c r="BGK11" s="22"/>
      <c r="BGL11" s="22"/>
      <c r="BGM11" s="22"/>
      <c r="BGN11" s="22"/>
      <c r="BGO11" s="22"/>
      <c r="BGP11" s="22"/>
      <c r="BGQ11" s="22"/>
      <c r="BGR11" s="22"/>
      <c r="BGS11" s="22"/>
      <c r="BGT11" s="22"/>
      <c r="BGU11" s="22"/>
      <c r="BGV11" s="22"/>
      <c r="BGW11" s="22"/>
      <c r="BGX11" s="22"/>
      <c r="BGY11" s="22"/>
      <c r="BGZ11" s="22"/>
      <c r="BHA11" s="22"/>
      <c r="BHB11" s="22"/>
      <c r="BHC11" s="22"/>
      <c r="BHD11" s="22"/>
      <c r="BHE11" s="22"/>
      <c r="BHF11" s="22"/>
      <c r="BHG11" s="22"/>
      <c r="BHH11" s="22"/>
      <c r="BHI11" s="22"/>
      <c r="BHJ11" s="22"/>
      <c r="BHK11" s="22"/>
      <c r="BHL11" s="22"/>
      <c r="BHM11" s="22"/>
      <c r="BHN11" s="22"/>
      <c r="BHO11" s="22"/>
      <c r="BHP11" s="22"/>
      <c r="BHQ11" s="22"/>
      <c r="BHR11" s="22"/>
      <c r="BHS11" s="22"/>
      <c r="BHT11" s="22"/>
      <c r="BHU11" s="22"/>
      <c r="BHV11" s="22"/>
      <c r="BHW11" s="22"/>
      <c r="BHX11" s="22"/>
      <c r="BHY11" s="22"/>
      <c r="BHZ11" s="22"/>
      <c r="BIA11" s="22"/>
      <c r="BIB11" s="22"/>
      <c r="BIC11" s="22"/>
      <c r="BID11" s="22"/>
      <c r="BIE11" s="22"/>
      <c r="BIF11" s="22"/>
      <c r="BIG11" s="22"/>
      <c r="BIH11" s="22"/>
      <c r="BII11" s="22"/>
      <c r="BIJ11" s="22"/>
      <c r="BIK11" s="22"/>
      <c r="BIL11" s="22"/>
      <c r="BIM11" s="22"/>
      <c r="BIN11" s="22"/>
      <c r="BIO11" s="22"/>
      <c r="BIP11" s="22"/>
      <c r="BIQ11" s="22"/>
      <c r="BIR11" s="22"/>
      <c r="BIS11" s="22"/>
      <c r="BIT11" s="22"/>
      <c r="BIU11" s="22"/>
      <c r="BIV11" s="22"/>
      <c r="BIW11" s="22"/>
      <c r="BIX11" s="22"/>
      <c r="BIY11" s="22"/>
      <c r="BIZ11" s="22"/>
      <c r="BJA11" s="22"/>
      <c r="BJB11" s="22"/>
      <c r="BJC11" s="22"/>
      <c r="BJD11" s="22"/>
      <c r="BJE11" s="22"/>
      <c r="BJF11" s="22"/>
      <c r="BJG11" s="22"/>
      <c r="BJH11" s="22"/>
      <c r="BJI11" s="22"/>
      <c r="BJJ11" s="22"/>
      <c r="BJK11" s="22"/>
      <c r="BJL11" s="22"/>
      <c r="BJM11" s="22"/>
      <c r="BJN11" s="22"/>
      <c r="BJO11" s="22"/>
      <c r="BJP11" s="22"/>
      <c r="BJQ11" s="22"/>
      <c r="BJR11" s="22"/>
      <c r="BJS11" s="22"/>
      <c r="BJT11" s="22"/>
      <c r="BJU11" s="22"/>
      <c r="BJV11" s="22"/>
      <c r="BJW11" s="22"/>
      <c r="BJX11" s="22"/>
      <c r="BJY11" s="22"/>
      <c r="BJZ11" s="22"/>
      <c r="BKA11" s="22"/>
      <c r="BKB11" s="22"/>
      <c r="BKC11" s="22"/>
      <c r="BKD11" s="22"/>
      <c r="BKE11" s="22"/>
      <c r="BKF11" s="22"/>
      <c r="BKG11" s="22"/>
      <c r="BKH11" s="22"/>
      <c r="BKI11" s="22"/>
      <c r="BKJ11" s="22"/>
      <c r="BKK11" s="22"/>
      <c r="BKL11" s="22"/>
      <c r="BKM11" s="22"/>
      <c r="BKN11" s="22"/>
      <c r="BKO11" s="22"/>
      <c r="BKP11" s="22"/>
      <c r="BKQ11" s="22"/>
      <c r="BKR11" s="22"/>
      <c r="BKS11" s="22"/>
      <c r="BKT11" s="22"/>
      <c r="BKU11" s="22"/>
      <c r="BKV11" s="22"/>
      <c r="BKW11" s="22"/>
      <c r="BKX11" s="22"/>
      <c r="BKY11" s="22"/>
      <c r="BKZ11" s="22"/>
      <c r="BLA11" s="22"/>
      <c r="BLB11" s="22"/>
      <c r="BLC11" s="22"/>
      <c r="BLD11" s="22"/>
      <c r="BLE11" s="22"/>
      <c r="BLF11" s="22"/>
      <c r="BLG11" s="22"/>
      <c r="BLH11" s="22"/>
      <c r="BLI11" s="22"/>
      <c r="BLJ11" s="22"/>
      <c r="BLK11" s="22"/>
      <c r="BLL11" s="22"/>
      <c r="BLM11" s="22"/>
      <c r="BLN11" s="22"/>
      <c r="BLO11" s="22"/>
      <c r="BLP11" s="22"/>
      <c r="BLQ11" s="22"/>
      <c r="BLR11" s="22"/>
      <c r="BLS11" s="22"/>
      <c r="BLT11" s="22"/>
      <c r="BLU11" s="22"/>
      <c r="BLV11" s="22"/>
      <c r="BLW11" s="22"/>
      <c r="BLX11" s="22"/>
      <c r="BLY11" s="22"/>
      <c r="BLZ11" s="22"/>
      <c r="BMA11" s="22"/>
      <c r="BMB11" s="22"/>
      <c r="BMC11" s="22"/>
      <c r="BMD11" s="22"/>
      <c r="BME11" s="22"/>
      <c r="BMF11" s="22"/>
      <c r="BMG11" s="22"/>
      <c r="BMH11" s="22"/>
      <c r="BMI11" s="22"/>
      <c r="BMJ11" s="22"/>
      <c r="BMK11" s="22"/>
      <c r="BML11" s="22"/>
      <c r="BMM11" s="22"/>
      <c r="BMN11" s="22"/>
      <c r="BMO11" s="22"/>
      <c r="BMP11" s="22"/>
      <c r="BMQ11" s="22"/>
      <c r="BMR11" s="22"/>
      <c r="BMS11" s="22"/>
      <c r="BMT11" s="22"/>
      <c r="BMU11" s="22"/>
      <c r="BMV11" s="22"/>
      <c r="BMW11" s="22"/>
      <c r="BMX11" s="22"/>
      <c r="BMY11" s="22"/>
      <c r="BMZ11" s="22"/>
      <c r="BNA11" s="22"/>
      <c r="BNB11" s="22"/>
      <c r="BNC11" s="22"/>
      <c r="BND11" s="22"/>
      <c r="BNE11" s="22"/>
      <c r="BNF11" s="22"/>
      <c r="BNG11" s="22"/>
      <c r="BNH11" s="22"/>
      <c r="BNI11" s="22"/>
      <c r="BNJ11" s="22"/>
      <c r="BNK11" s="22"/>
      <c r="BNL11" s="22"/>
      <c r="BNM11" s="22"/>
      <c r="BNN11" s="22"/>
      <c r="BNO11" s="22"/>
      <c r="BNP11" s="22"/>
      <c r="BNQ11" s="22"/>
      <c r="BNR11" s="22"/>
      <c r="BNS11" s="22"/>
      <c r="BNT11" s="22"/>
      <c r="BNU11" s="22"/>
      <c r="BNV11" s="22"/>
      <c r="BNW11" s="22"/>
      <c r="BNX11" s="22"/>
      <c r="BNY11" s="22"/>
      <c r="BNZ11" s="22"/>
      <c r="BOA11" s="22"/>
      <c r="BOB11" s="22"/>
      <c r="BOC11" s="22"/>
      <c r="BOD11" s="22"/>
      <c r="BOE11" s="22"/>
      <c r="BOF11" s="22"/>
      <c r="BOG11" s="22"/>
      <c r="BOH11" s="22"/>
      <c r="BOI11" s="22"/>
      <c r="BOJ11" s="22"/>
      <c r="BOK11" s="22"/>
      <c r="BOL11" s="22"/>
      <c r="BOM11" s="22"/>
      <c r="BON11" s="22"/>
      <c r="BOO11" s="22"/>
      <c r="BOP11" s="22"/>
      <c r="BOQ11" s="22"/>
      <c r="BOR11" s="22"/>
      <c r="BOS11" s="22"/>
      <c r="BOT11" s="22"/>
      <c r="BOU11" s="22"/>
      <c r="BOV11" s="22"/>
      <c r="BOW11" s="22"/>
      <c r="BOX11" s="22"/>
      <c r="BOY11" s="22"/>
      <c r="BOZ11" s="22"/>
      <c r="BPA11" s="22"/>
      <c r="BPB11" s="22"/>
      <c r="BPC11" s="22"/>
      <c r="BPD11" s="22"/>
      <c r="BPE11" s="22"/>
      <c r="BPF11" s="22"/>
      <c r="BPG11" s="22"/>
      <c r="BPH11" s="22"/>
      <c r="BPI11" s="22"/>
      <c r="BPJ11" s="22"/>
      <c r="BPK11" s="22"/>
      <c r="BPL11" s="22"/>
      <c r="BPM11" s="22"/>
      <c r="BPN11" s="22"/>
      <c r="BPO11" s="22"/>
      <c r="BPP11" s="22"/>
      <c r="BPQ11" s="22"/>
      <c r="BPR11" s="22"/>
      <c r="BPS11" s="22"/>
      <c r="BPT11" s="22"/>
      <c r="BPU11" s="22"/>
      <c r="BPV11" s="22"/>
      <c r="BPW11" s="22"/>
      <c r="BPX11" s="22"/>
      <c r="BPY11" s="22"/>
      <c r="BPZ11" s="22"/>
      <c r="BQA11" s="22"/>
      <c r="BQB11" s="22"/>
      <c r="BQC11" s="22"/>
      <c r="BQD11" s="22"/>
      <c r="BQE11" s="22"/>
      <c r="BQF11" s="22"/>
      <c r="BQG11" s="22"/>
      <c r="BQH11" s="22"/>
      <c r="BQI11" s="22"/>
      <c r="BQJ11" s="22"/>
      <c r="BQK11" s="22"/>
      <c r="BQL11" s="22"/>
      <c r="BQM11" s="22"/>
      <c r="BQN11" s="22"/>
      <c r="BQO11" s="22"/>
      <c r="BQP11" s="22"/>
      <c r="BQQ11" s="22"/>
      <c r="BQR11" s="22"/>
      <c r="BQS11" s="22"/>
      <c r="BQT11" s="22"/>
      <c r="BQU11" s="22"/>
      <c r="BQV11" s="22"/>
      <c r="BQW11" s="22"/>
      <c r="BQX11" s="22"/>
      <c r="BQY11" s="22"/>
      <c r="BQZ11" s="22"/>
      <c r="BRA11" s="22"/>
      <c r="BRB11" s="22"/>
      <c r="BRC11" s="22"/>
      <c r="BRD11" s="22"/>
      <c r="BRE11" s="22"/>
      <c r="BRF11" s="22"/>
      <c r="BRG11" s="22"/>
      <c r="BRH11" s="22"/>
      <c r="BRI11" s="22"/>
      <c r="BRJ11" s="22"/>
      <c r="BRK11" s="22"/>
      <c r="BRL11" s="22"/>
      <c r="BRM11" s="22"/>
      <c r="BRN11" s="22"/>
      <c r="BRO11" s="22"/>
      <c r="BRP11" s="22"/>
      <c r="BRQ11" s="22"/>
      <c r="BRR11" s="22"/>
      <c r="BRS11" s="22"/>
      <c r="BRT11" s="22"/>
      <c r="BRU11" s="22"/>
      <c r="BRV11" s="22"/>
      <c r="BRW11" s="22"/>
      <c r="BRX11" s="22"/>
      <c r="BRY11" s="22"/>
      <c r="BRZ11" s="22"/>
      <c r="BSA11" s="22"/>
      <c r="BSB11" s="22"/>
      <c r="BSC11" s="22"/>
      <c r="BSD11" s="22"/>
      <c r="BSE11" s="22"/>
      <c r="BSF11" s="22"/>
      <c r="BSG11" s="22"/>
      <c r="BSH11" s="22"/>
      <c r="BSI11" s="22"/>
      <c r="BSJ11" s="22"/>
      <c r="BSK11" s="22"/>
      <c r="BSL11" s="22"/>
      <c r="BSM11" s="22"/>
      <c r="BSN11" s="22"/>
      <c r="BSO11" s="22"/>
      <c r="BSP11" s="22"/>
      <c r="BSQ11" s="22"/>
      <c r="BSR11" s="22"/>
      <c r="BSS11" s="22"/>
      <c r="BST11" s="22"/>
      <c r="BSU11" s="22"/>
      <c r="BSV11" s="22"/>
      <c r="BSW11" s="22"/>
      <c r="BSX11" s="22"/>
      <c r="BSY11" s="22"/>
      <c r="BSZ11" s="22"/>
      <c r="BTA11" s="22"/>
      <c r="BTB11" s="22"/>
      <c r="BTC11" s="22"/>
      <c r="BTD11" s="22"/>
      <c r="BTE11" s="22"/>
      <c r="BTF11" s="22"/>
      <c r="BTG11" s="22"/>
      <c r="BTH11" s="22"/>
      <c r="BTI11" s="22"/>
      <c r="BTJ11" s="22"/>
      <c r="BTK11" s="22"/>
      <c r="BTL11" s="22"/>
      <c r="BTM11" s="22"/>
      <c r="BTN11" s="22"/>
      <c r="BTO11" s="22"/>
      <c r="BTP11" s="22"/>
      <c r="BTQ11" s="22"/>
      <c r="BTR11" s="22"/>
      <c r="BTS11" s="22"/>
      <c r="BTT11" s="22"/>
      <c r="BTU11" s="22"/>
      <c r="BTV11" s="22"/>
      <c r="BTW11" s="22"/>
      <c r="BTX11" s="22"/>
      <c r="BTY11" s="22"/>
      <c r="BTZ11" s="22"/>
      <c r="BUA11" s="22"/>
      <c r="BUB11" s="22"/>
      <c r="BUC11" s="22"/>
      <c r="BUD11" s="22"/>
      <c r="BUE11" s="22"/>
      <c r="BUF11" s="22"/>
      <c r="BUG11" s="22"/>
      <c r="BUH11" s="22"/>
      <c r="BUI11" s="22"/>
      <c r="BUJ11" s="22"/>
      <c r="BUK11" s="22"/>
      <c r="BUL11" s="22"/>
      <c r="BUM11" s="22"/>
      <c r="BUN11" s="22"/>
      <c r="BUO11" s="22"/>
      <c r="BUP11" s="22"/>
      <c r="BUQ11" s="22"/>
      <c r="BUR11" s="22"/>
      <c r="BUS11" s="22"/>
      <c r="BUT11" s="22"/>
      <c r="BUU11" s="22"/>
      <c r="BUV11" s="22"/>
      <c r="BUW11" s="22"/>
      <c r="BUX11" s="22"/>
      <c r="BUY11" s="22"/>
      <c r="BUZ11" s="22"/>
      <c r="BVA11" s="22"/>
      <c r="BVB11" s="22"/>
      <c r="BVC11" s="22"/>
      <c r="BVD11" s="22"/>
      <c r="BVE11" s="22"/>
      <c r="BVF11" s="22"/>
      <c r="BVG11" s="22"/>
      <c r="BVH11" s="22"/>
      <c r="BVI11" s="22"/>
      <c r="BVJ11" s="22"/>
      <c r="BVK11" s="22"/>
      <c r="BVL11" s="22"/>
      <c r="BVM11" s="22"/>
      <c r="BVN11" s="22"/>
      <c r="BVO11" s="22"/>
      <c r="BVP11" s="22"/>
      <c r="BVQ11" s="22"/>
      <c r="BVR11" s="22"/>
      <c r="BVS11" s="22"/>
      <c r="BVT11" s="22"/>
      <c r="BVU11" s="22"/>
      <c r="BVV11" s="22"/>
      <c r="BVW11" s="22"/>
      <c r="BVX11" s="22"/>
      <c r="BVY11" s="22"/>
      <c r="BVZ11" s="22"/>
      <c r="BWA11" s="22"/>
      <c r="BWB11" s="22"/>
      <c r="BWC11" s="22"/>
      <c r="BWD11" s="22"/>
      <c r="BWE11" s="22"/>
      <c r="BWF11" s="22"/>
      <c r="BWG11" s="22"/>
      <c r="BWH11" s="22"/>
      <c r="BWI11" s="22"/>
      <c r="BWJ11" s="22"/>
      <c r="BWK11" s="22"/>
      <c r="BWL11" s="22"/>
      <c r="BWM11" s="22"/>
      <c r="BWN11" s="22"/>
      <c r="BWO11" s="22"/>
      <c r="BWP11" s="22"/>
      <c r="BWQ11" s="22"/>
      <c r="BWR11" s="22"/>
      <c r="BWS11" s="22"/>
      <c r="BWT11" s="22"/>
      <c r="BWU11" s="22"/>
      <c r="BWV11" s="22"/>
      <c r="BWW11" s="22"/>
      <c r="BWX11" s="22"/>
      <c r="BWY11" s="22"/>
      <c r="BWZ11" s="22"/>
      <c r="BXA11" s="22"/>
      <c r="BXB11" s="22"/>
      <c r="BXC11" s="22"/>
      <c r="BXD11" s="22"/>
      <c r="BXE11" s="22"/>
      <c r="BXF11" s="22"/>
      <c r="BXG11" s="22"/>
      <c r="BXH11" s="22"/>
      <c r="BXI11" s="22"/>
      <c r="BXJ11" s="22"/>
      <c r="BXK11" s="22"/>
      <c r="BXL11" s="22"/>
      <c r="BXM11" s="22"/>
      <c r="BXN11" s="22"/>
      <c r="BXO11" s="22"/>
      <c r="BXP11" s="22"/>
      <c r="BXQ11" s="22"/>
      <c r="BXR11" s="22"/>
      <c r="BXS11" s="22"/>
      <c r="BXT11" s="22"/>
      <c r="BXU11" s="22"/>
      <c r="BXV11" s="22"/>
      <c r="BXW11" s="22"/>
      <c r="BXX11" s="22"/>
      <c r="BXY11" s="22"/>
      <c r="BXZ11" s="22"/>
      <c r="BYA11" s="22"/>
      <c r="BYB11" s="22"/>
      <c r="BYC11" s="22"/>
      <c r="BYD11" s="22"/>
      <c r="BYE11" s="22"/>
      <c r="BYF11" s="22"/>
      <c r="BYG11" s="22"/>
      <c r="BYH11" s="22"/>
      <c r="BYI11" s="22"/>
      <c r="BYJ11" s="22"/>
      <c r="BYK11" s="22"/>
      <c r="BYL11" s="22"/>
      <c r="BYM11" s="22"/>
      <c r="BYN11" s="22"/>
      <c r="BYO11" s="22"/>
      <c r="BYP11" s="22"/>
      <c r="BYQ11" s="22"/>
      <c r="BYR11" s="22"/>
      <c r="BYS11" s="22"/>
      <c r="BYT11" s="22"/>
      <c r="BYU11" s="22"/>
      <c r="BYV11" s="22"/>
      <c r="BYW11" s="22"/>
      <c r="BYX11" s="22"/>
      <c r="BYY11" s="22"/>
      <c r="BYZ11" s="22"/>
      <c r="BZA11" s="22"/>
      <c r="BZB11" s="22"/>
      <c r="BZC11" s="22"/>
      <c r="BZD11" s="22"/>
      <c r="BZE11" s="22"/>
      <c r="BZF11" s="22"/>
      <c r="BZG11" s="22"/>
      <c r="BZH11" s="22"/>
      <c r="BZI11" s="22"/>
      <c r="BZJ11" s="22"/>
      <c r="BZK11" s="22"/>
      <c r="BZL11" s="22"/>
      <c r="BZM11" s="22"/>
      <c r="BZN11" s="22"/>
      <c r="BZO11" s="22"/>
      <c r="BZP11" s="22"/>
      <c r="BZQ11" s="22"/>
      <c r="BZR11" s="22"/>
      <c r="BZS11" s="22"/>
      <c r="BZT11" s="22"/>
      <c r="BZU11" s="22"/>
      <c r="BZV11" s="22"/>
      <c r="BZW11" s="22"/>
      <c r="BZX11" s="22"/>
      <c r="BZY11" s="22"/>
      <c r="BZZ11" s="22"/>
      <c r="CAA11" s="22"/>
      <c r="CAB11" s="22"/>
      <c r="CAC11" s="22"/>
      <c r="CAD11" s="22"/>
      <c r="CAE11" s="22"/>
      <c r="CAF11" s="22"/>
      <c r="CAG11" s="22"/>
      <c r="CAH11" s="22"/>
      <c r="CAI11" s="22"/>
      <c r="CAJ11" s="22"/>
      <c r="CAK11" s="22"/>
      <c r="CAL11" s="22"/>
      <c r="CAM11" s="22"/>
      <c r="CAN11" s="22"/>
      <c r="CAO11" s="22"/>
      <c r="CAP11" s="22"/>
      <c r="CAQ11" s="22"/>
      <c r="CAR11" s="22"/>
      <c r="CAS11" s="22"/>
      <c r="CAT11" s="22"/>
      <c r="CAU11" s="22"/>
      <c r="CAV11" s="22"/>
      <c r="CAW11" s="22"/>
      <c r="CAX11" s="22"/>
      <c r="CAY11" s="22"/>
      <c r="CAZ11" s="22"/>
      <c r="CBA11" s="22"/>
      <c r="CBB11" s="22"/>
      <c r="CBC11" s="22"/>
      <c r="CBD11" s="22"/>
      <c r="CBE11" s="22"/>
      <c r="CBF11" s="22"/>
      <c r="CBG11" s="22"/>
      <c r="CBH11" s="22"/>
      <c r="CBI11" s="22"/>
      <c r="CBJ11" s="22"/>
      <c r="CBK11" s="22"/>
      <c r="CBL11" s="22"/>
      <c r="CBM11" s="22"/>
      <c r="CBN11" s="22"/>
      <c r="CBO11" s="22"/>
      <c r="CBP11" s="22"/>
      <c r="CBQ11" s="22"/>
      <c r="CBR11" s="22"/>
      <c r="CBS11" s="22"/>
      <c r="CBT11" s="22"/>
      <c r="CBU11" s="22"/>
      <c r="CBV11" s="22"/>
      <c r="CBW11" s="22"/>
      <c r="CBX11" s="22"/>
      <c r="CBY11" s="22"/>
      <c r="CBZ11" s="22"/>
      <c r="CCA11" s="22"/>
      <c r="CCB11" s="22"/>
      <c r="CCC11" s="22"/>
      <c r="CCD11" s="22"/>
      <c r="CCE11" s="22"/>
      <c r="CCF11" s="22"/>
      <c r="CCG11" s="22"/>
      <c r="CCH11" s="22"/>
      <c r="CCI11" s="22"/>
      <c r="CCJ11" s="22"/>
      <c r="CCK11" s="22"/>
      <c r="CCL11" s="22"/>
      <c r="CCM11" s="22"/>
      <c r="CCN11" s="22"/>
      <c r="CCO11" s="22"/>
      <c r="CCP11" s="22"/>
      <c r="CCQ11" s="22"/>
      <c r="CCR11" s="22"/>
      <c r="CCS11" s="22"/>
      <c r="CCT11" s="22"/>
      <c r="CCU11" s="22"/>
      <c r="CCV11" s="22"/>
      <c r="CCW11" s="22"/>
      <c r="CCX11" s="22"/>
      <c r="CCY11" s="22"/>
      <c r="CCZ11" s="22"/>
      <c r="CDA11" s="22"/>
      <c r="CDB11" s="22"/>
      <c r="CDC11" s="22"/>
      <c r="CDD11" s="22"/>
      <c r="CDE11" s="22"/>
      <c r="CDF11" s="22"/>
      <c r="CDG11" s="22"/>
      <c r="CDH11" s="22"/>
      <c r="CDI11" s="22"/>
      <c r="CDJ11" s="22"/>
      <c r="CDK11" s="22"/>
      <c r="CDL11" s="22"/>
      <c r="CDM11" s="22"/>
      <c r="CDN11" s="22"/>
      <c r="CDO11" s="22"/>
      <c r="CDP11" s="22"/>
      <c r="CDQ11" s="22"/>
      <c r="CDR11" s="22"/>
      <c r="CDS11" s="22"/>
      <c r="CDT11" s="22"/>
      <c r="CDU11" s="22"/>
      <c r="CDV11" s="22"/>
      <c r="CDW11" s="22"/>
      <c r="CDX11" s="22"/>
      <c r="CDY11" s="22"/>
      <c r="CDZ11" s="22"/>
      <c r="CEA11" s="22"/>
      <c r="CEB11" s="22"/>
      <c r="CEC11" s="22"/>
      <c r="CED11" s="22"/>
      <c r="CEE11" s="22"/>
      <c r="CEF11" s="22"/>
      <c r="CEG11" s="22"/>
      <c r="CEH11" s="22"/>
      <c r="CEI11" s="22"/>
      <c r="CEJ11" s="22"/>
      <c r="CEK11" s="22"/>
      <c r="CEL11" s="22"/>
      <c r="CEM11" s="22"/>
      <c r="CEN11" s="22"/>
      <c r="CEO11" s="22"/>
      <c r="CEP11" s="22"/>
      <c r="CEQ11" s="22"/>
      <c r="CER11" s="22"/>
      <c r="CES11" s="22"/>
      <c r="CET11" s="22"/>
      <c r="CEU11" s="22"/>
      <c r="CEV11" s="22"/>
      <c r="CEW11" s="22"/>
      <c r="CEX11" s="22"/>
      <c r="CEY11" s="22"/>
      <c r="CEZ11" s="22"/>
      <c r="CFA11" s="22"/>
      <c r="CFB11" s="22"/>
      <c r="CFC11" s="22"/>
      <c r="CFD11" s="22"/>
      <c r="CFE11" s="22"/>
      <c r="CFF11" s="22"/>
      <c r="CFG11" s="22"/>
      <c r="CFH11" s="22"/>
      <c r="CFI11" s="22"/>
      <c r="CFJ11" s="22"/>
      <c r="CFK11" s="22"/>
      <c r="CFL11" s="22"/>
      <c r="CFM11" s="22"/>
      <c r="CFN11" s="22"/>
      <c r="CFO11" s="22"/>
      <c r="CFP11" s="22"/>
      <c r="CFQ11" s="22"/>
      <c r="CFR11" s="22"/>
      <c r="CFS11" s="22"/>
      <c r="CFT11" s="22"/>
      <c r="CFU11" s="22"/>
      <c r="CFV11" s="22"/>
      <c r="CFW11" s="22"/>
      <c r="CFX11" s="22"/>
      <c r="CFY11" s="22"/>
      <c r="CFZ11" s="22"/>
      <c r="CGA11" s="22"/>
      <c r="CGB11" s="22"/>
      <c r="CGC11" s="22"/>
      <c r="CGD11" s="22"/>
      <c r="CGE11" s="22"/>
      <c r="CGF11" s="22"/>
      <c r="CGG11" s="22"/>
      <c r="CGH11" s="22"/>
      <c r="CGI11" s="22"/>
      <c r="CGJ11" s="22"/>
      <c r="CGK11" s="22"/>
      <c r="CGL11" s="22"/>
      <c r="CGM11" s="22"/>
      <c r="CGN11" s="22"/>
      <c r="CGO11" s="22"/>
      <c r="CGP11" s="22"/>
      <c r="CGQ11" s="22"/>
      <c r="CGR11" s="22"/>
      <c r="CGS11" s="22"/>
      <c r="CGT11" s="22"/>
      <c r="CGU11" s="22"/>
      <c r="CGV11" s="22"/>
      <c r="CGW11" s="22"/>
      <c r="CGX11" s="22"/>
      <c r="CGY11" s="22"/>
      <c r="CGZ11" s="22"/>
      <c r="CHA11" s="22"/>
      <c r="CHB11" s="22"/>
      <c r="CHC11" s="22"/>
      <c r="CHD11" s="22"/>
      <c r="CHE11" s="22"/>
      <c r="CHF11" s="22"/>
      <c r="CHG11" s="22"/>
      <c r="CHH11" s="22"/>
      <c r="CHI11" s="22"/>
      <c r="CHJ11" s="22"/>
      <c r="CHK11" s="22"/>
      <c r="CHL11" s="22"/>
      <c r="CHM11" s="22"/>
      <c r="CHN11" s="22"/>
      <c r="CHO11" s="22"/>
      <c r="CHP11" s="22"/>
      <c r="CHQ11" s="22"/>
      <c r="CHR11" s="22"/>
      <c r="CHS11" s="22"/>
      <c r="CHT11" s="22"/>
      <c r="CHU11" s="22"/>
      <c r="CHV11" s="22"/>
      <c r="CHW11" s="22"/>
      <c r="CHX11" s="22"/>
      <c r="CHY11" s="22"/>
      <c r="CHZ11" s="22"/>
      <c r="CIA11" s="22"/>
      <c r="CIB11" s="22"/>
      <c r="CIC11" s="22"/>
      <c r="CID11" s="22"/>
      <c r="CIE11" s="22"/>
      <c r="CIF11" s="22"/>
      <c r="CIG11" s="22"/>
      <c r="CIH11" s="22"/>
      <c r="CII11" s="22"/>
      <c r="CIJ11" s="22"/>
      <c r="CIK11" s="22"/>
      <c r="CIL11" s="22"/>
      <c r="CIM11" s="22"/>
      <c r="CIN11" s="22"/>
      <c r="CIO11" s="22"/>
      <c r="CIP11" s="22"/>
      <c r="CIQ11" s="22"/>
      <c r="CIR11" s="22"/>
      <c r="CIS11" s="22"/>
      <c r="CIT11" s="22"/>
      <c r="CIU11" s="22"/>
      <c r="CIV11" s="22"/>
      <c r="CIW11" s="22"/>
      <c r="CIX11" s="22"/>
      <c r="CIY11" s="22"/>
      <c r="CIZ11" s="22"/>
      <c r="CJA11" s="22"/>
      <c r="CJB11" s="22"/>
      <c r="CJC11" s="22"/>
      <c r="CJD11" s="22"/>
      <c r="CJE11" s="22"/>
      <c r="CJF11" s="22"/>
      <c r="CJG11" s="22"/>
      <c r="CJH11" s="22"/>
      <c r="CJI11" s="22"/>
      <c r="CJJ11" s="22"/>
      <c r="CJK11" s="22"/>
      <c r="CJL11" s="22"/>
      <c r="CJM11" s="22"/>
      <c r="CJN11" s="22"/>
      <c r="CJO11" s="22"/>
      <c r="CJP11" s="22"/>
      <c r="CJQ11" s="22"/>
      <c r="CJR11" s="22"/>
      <c r="CJS11" s="22"/>
      <c r="CJT11" s="22"/>
      <c r="CJU11" s="22"/>
      <c r="CJV11" s="22"/>
      <c r="CJW11" s="22"/>
      <c r="CJX11" s="22"/>
      <c r="CJY11" s="22"/>
      <c r="CJZ11" s="22"/>
      <c r="CKA11" s="22"/>
      <c r="CKB11" s="22"/>
      <c r="CKC11" s="22"/>
      <c r="CKD11" s="22"/>
      <c r="CKE11" s="22"/>
      <c r="CKF11" s="22"/>
      <c r="CKG11" s="22"/>
      <c r="CKH11" s="22"/>
      <c r="CKI11" s="22"/>
      <c r="CKJ11" s="22"/>
      <c r="CKK11" s="22"/>
      <c r="CKL11" s="22"/>
      <c r="CKM11" s="22"/>
      <c r="CKN11" s="22"/>
      <c r="CKO11" s="22"/>
      <c r="CKP11" s="22"/>
      <c r="CKQ11" s="22"/>
      <c r="CKR11" s="22"/>
      <c r="CKS11" s="22"/>
      <c r="CKT11" s="22"/>
      <c r="CKU11" s="22"/>
      <c r="CKV11" s="22"/>
      <c r="CKW11" s="22"/>
      <c r="CKX11" s="22"/>
      <c r="CKY11" s="22"/>
      <c r="CKZ11" s="22"/>
      <c r="CLA11" s="22"/>
      <c r="CLB11" s="22"/>
      <c r="CLC11" s="22"/>
      <c r="CLD11" s="22"/>
      <c r="CLE11" s="22"/>
      <c r="CLF11" s="22"/>
      <c r="CLG11" s="22"/>
      <c r="CLH11" s="22"/>
      <c r="CLI11" s="22"/>
      <c r="CLJ11" s="22"/>
      <c r="CLK11" s="22"/>
      <c r="CLL11" s="22"/>
      <c r="CLM11" s="22"/>
      <c r="CLN11" s="22"/>
      <c r="CLO11" s="22"/>
      <c r="CLP11" s="22"/>
      <c r="CLQ11" s="22"/>
      <c r="CLR11" s="22"/>
      <c r="CLS11" s="22"/>
      <c r="CLT11" s="22"/>
      <c r="CLU11" s="22"/>
      <c r="CLV11" s="22"/>
      <c r="CLW11" s="22"/>
      <c r="CLX11" s="22"/>
      <c r="CLY11" s="22"/>
      <c r="CLZ11" s="22"/>
      <c r="CMA11" s="22"/>
      <c r="CMB11" s="22"/>
      <c r="CMC11" s="22"/>
      <c r="CMD11" s="22"/>
      <c r="CME11" s="22"/>
      <c r="CMF11" s="22"/>
      <c r="CMG11" s="22"/>
      <c r="CMH11" s="22"/>
      <c r="CMI11" s="22"/>
      <c r="CMJ11" s="22"/>
      <c r="CMK11" s="22"/>
      <c r="CML11" s="22"/>
      <c r="CMM11" s="22"/>
      <c r="CMN11" s="22"/>
      <c r="CMO11" s="22"/>
      <c r="CMP11" s="22"/>
      <c r="CMQ11" s="22"/>
      <c r="CMR11" s="22"/>
      <c r="CMS11" s="22"/>
      <c r="CMT11" s="22"/>
      <c r="CMU11" s="22"/>
      <c r="CMV11" s="22"/>
      <c r="CMW11" s="22"/>
      <c r="CMX11" s="22"/>
      <c r="CMY11" s="22"/>
      <c r="CMZ11" s="22"/>
      <c r="CNA11" s="22"/>
      <c r="CNB11" s="22"/>
      <c r="CNC11" s="22"/>
      <c r="CND11" s="22"/>
      <c r="CNE11" s="22"/>
      <c r="CNF11" s="22"/>
      <c r="CNG11" s="22"/>
      <c r="CNH11" s="22"/>
      <c r="CNI11" s="22"/>
      <c r="CNJ11" s="22"/>
      <c r="CNK11" s="22"/>
      <c r="CNL11" s="22"/>
      <c r="CNM11" s="22"/>
      <c r="CNN11" s="22"/>
      <c r="CNO11" s="22"/>
      <c r="CNP11" s="22"/>
      <c r="CNQ11" s="22"/>
      <c r="CNR11" s="22"/>
      <c r="CNS11" s="22"/>
      <c r="CNT11" s="22"/>
      <c r="CNU11" s="22"/>
      <c r="CNV11" s="22"/>
      <c r="CNW11" s="22"/>
      <c r="CNX11" s="22"/>
      <c r="CNY11" s="22"/>
      <c r="CNZ11" s="22"/>
      <c r="COA11" s="22"/>
      <c r="COB11" s="22"/>
      <c r="COC11" s="22"/>
      <c r="COD11" s="22"/>
      <c r="COE11" s="22"/>
      <c r="COF11" s="22"/>
      <c r="COG11" s="22"/>
      <c r="COH11" s="22"/>
      <c r="COI11" s="22"/>
      <c r="COJ11" s="22"/>
      <c r="COK11" s="22"/>
      <c r="COL11" s="22"/>
      <c r="COM11" s="22"/>
      <c r="CON11" s="22"/>
      <c r="COO11" s="22"/>
      <c r="COP11" s="22"/>
      <c r="COQ11" s="22"/>
      <c r="COR11" s="22"/>
      <c r="COS11" s="22"/>
      <c r="COT11" s="22"/>
      <c r="COU11" s="22"/>
      <c r="COV11" s="22"/>
      <c r="COW11" s="22"/>
      <c r="COX11" s="22"/>
      <c r="COY11" s="22"/>
      <c r="COZ11" s="22"/>
      <c r="CPA11" s="22"/>
      <c r="CPB11" s="22"/>
      <c r="CPC11" s="22"/>
      <c r="CPD11" s="22"/>
      <c r="CPE11" s="22"/>
      <c r="CPF11" s="22"/>
      <c r="CPG11" s="22"/>
      <c r="CPH11" s="22"/>
      <c r="CPI11" s="22"/>
      <c r="CPJ11" s="22"/>
      <c r="CPK11" s="22"/>
      <c r="CPL11" s="22"/>
      <c r="CPM11" s="22"/>
      <c r="CPN11" s="22"/>
      <c r="CPO11" s="22"/>
      <c r="CPP11" s="22"/>
      <c r="CPQ11" s="22"/>
      <c r="CPR11" s="22"/>
      <c r="CPS11" s="22"/>
      <c r="CPT11" s="22"/>
      <c r="CPU11" s="22"/>
      <c r="CPV11" s="22"/>
      <c r="CPW11" s="22"/>
      <c r="CPX11" s="22"/>
      <c r="CPY11" s="22"/>
      <c r="CPZ11" s="22"/>
      <c r="CQA11" s="22"/>
      <c r="CQB11" s="22"/>
      <c r="CQC11" s="22"/>
      <c r="CQD11" s="22"/>
      <c r="CQE11" s="22"/>
      <c r="CQF11" s="22"/>
      <c r="CQG11" s="22"/>
      <c r="CQH11" s="22"/>
      <c r="CQI11" s="22"/>
      <c r="CQJ11" s="22"/>
      <c r="CQK11" s="22"/>
      <c r="CQL11" s="22"/>
      <c r="CQM11" s="22"/>
      <c r="CQN11" s="22"/>
      <c r="CQO11" s="22"/>
      <c r="CQP11" s="22"/>
      <c r="CQQ11" s="22"/>
      <c r="CQR11" s="22"/>
      <c r="CQS11" s="22"/>
      <c r="CQT11" s="22"/>
      <c r="CQU11" s="22"/>
      <c r="CQV11" s="22"/>
      <c r="CQW11" s="22"/>
      <c r="CQX11" s="22"/>
      <c r="CQY11" s="22"/>
      <c r="CQZ11" s="22"/>
      <c r="CRA11" s="22"/>
      <c r="CRB11" s="22"/>
      <c r="CRC11" s="22"/>
      <c r="CRD11" s="22"/>
      <c r="CRE11" s="22"/>
      <c r="CRF11" s="22"/>
      <c r="CRG11" s="22"/>
      <c r="CRH11" s="22"/>
      <c r="CRI11" s="22"/>
      <c r="CRJ11" s="22"/>
      <c r="CRK11" s="22"/>
      <c r="CRL11" s="22"/>
      <c r="CRM11" s="22"/>
      <c r="CRN11" s="22"/>
      <c r="CRO11" s="22"/>
      <c r="CRP11" s="22"/>
      <c r="CRQ11" s="22"/>
      <c r="CRR11" s="22"/>
      <c r="CRS11" s="22"/>
      <c r="CRT11" s="22"/>
      <c r="CRU11" s="22"/>
      <c r="CRV11" s="22"/>
      <c r="CRW11" s="22"/>
      <c r="CRX11" s="22"/>
      <c r="CRY11" s="22"/>
      <c r="CRZ11" s="22"/>
      <c r="CSA11" s="22"/>
      <c r="CSB11" s="22"/>
      <c r="CSC11" s="22"/>
      <c r="CSD11" s="22"/>
      <c r="CSE11" s="22"/>
      <c r="CSF11" s="22"/>
      <c r="CSG11" s="22"/>
      <c r="CSH11" s="22"/>
      <c r="CSI11" s="22"/>
      <c r="CSJ11" s="22"/>
      <c r="CSK11" s="22"/>
      <c r="CSL11" s="22"/>
      <c r="CSM11" s="22"/>
      <c r="CSN11" s="22"/>
      <c r="CSO11" s="22"/>
      <c r="CSP11" s="22"/>
      <c r="CSQ11" s="22"/>
      <c r="CSR11" s="22"/>
      <c r="CSS11" s="22"/>
      <c r="CST11" s="22"/>
      <c r="CSU11" s="22"/>
      <c r="CSV11" s="22"/>
      <c r="CSW11" s="22"/>
      <c r="CSX11" s="22"/>
      <c r="CSY11" s="22"/>
      <c r="CSZ11" s="22"/>
      <c r="CTA11" s="22"/>
      <c r="CTB11" s="22"/>
      <c r="CTC11" s="22"/>
      <c r="CTD11" s="22"/>
      <c r="CTE11" s="22"/>
      <c r="CTF11" s="22"/>
      <c r="CTG11" s="22"/>
      <c r="CTH11" s="22"/>
      <c r="CTI11" s="22"/>
      <c r="CTJ11" s="22"/>
      <c r="CTK11" s="22"/>
      <c r="CTL11" s="22"/>
      <c r="CTM11" s="22"/>
      <c r="CTN11" s="22"/>
      <c r="CTO11" s="22"/>
      <c r="CTP11" s="22"/>
      <c r="CTQ11" s="22"/>
      <c r="CTR11" s="22"/>
      <c r="CTS11" s="22"/>
      <c r="CTT11" s="22"/>
      <c r="CTU11" s="22"/>
      <c r="CTV11" s="22"/>
      <c r="CTW11" s="22"/>
      <c r="CTX11" s="22"/>
      <c r="CTY11" s="22"/>
      <c r="CTZ11" s="22"/>
      <c r="CUA11" s="22"/>
      <c r="CUB11" s="22"/>
      <c r="CUC11" s="22"/>
      <c r="CUD11" s="22"/>
      <c r="CUE11" s="22"/>
      <c r="CUF11" s="22"/>
      <c r="CUG11" s="22"/>
      <c r="CUH11" s="22"/>
      <c r="CUI11" s="22"/>
      <c r="CUJ11" s="22"/>
      <c r="CUK11" s="22"/>
      <c r="CUL11" s="22"/>
      <c r="CUM11" s="22"/>
      <c r="CUN11" s="22"/>
      <c r="CUO11" s="22"/>
      <c r="CUP11" s="22"/>
      <c r="CUQ11" s="22"/>
      <c r="CUR11" s="22"/>
      <c r="CUS11" s="22"/>
      <c r="CUT11" s="22"/>
      <c r="CUU11" s="22"/>
      <c r="CUV11" s="22"/>
      <c r="CUW11" s="22"/>
      <c r="CUX11" s="22"/>
      <c r="CUY11" s="22"/>
      <c r="CUZ11" s="22"/>
      <c r="CVA11" s="22"/>
      <c r="CVB11" s="22"/>
      <c r="CVC11" s="22"/>
      <c r="CVD11" s="22"/>
      <c r="CVE11" s="22"/>
      <c r="CVF11" s="22"/>
      <c r="CVG11" s="22"/>
      <c r="CVH11" s="22"/>
      <c r="CVI11" s="22"/>
      <c r="CVJ11" s="22"/>
      <c r="CVK11" s="22"/>
      <c r="CVL11" s="22"/>
      <c r="CVM11" s="22"/>
      <c r="CVN11" s="22"/>
      <c r="CVO11" s="22"/>
      <c r="CVP11" s="22"/>
      <c r="CVQ11" s="22"/>
      <c r="CVR11" s="22"/>
      <c r="CVS11" s="22"/>
      <c r="CVT11" s="22"/>
      <c r="CVU11" s="22"/>
      <c r="CVV11" s="22"/>
      <c r="CVW11" s="22"/>
      <c r="CVX11" s="22"/>
      <c r="CVY11" s="22"/>
      <c r="CVZ11" s="22"/>
      <c r="CWA11" s="22"/>
      <c r="CWB11" s="22"/>
      <c r="CWC11" s="22"/>
      <c r="CWD11" s="22"/>
      <c r="CWE11" s="22"/>
      <c r="CWF11" s="22"/>
      <c r="CWG11" s="22"/>
      <c r="CWH11" s="22"/>
      <c r="CWI11" s="22"/>
      <c r="CWJ11" s="22"/>
      <c r="CWK11" s="22"/>
      <c r="CWL11" s="22"/>
      <c r="CWM11" s="22"/>
      <c r="CWN11" s="22"/>
      <c r="CWO11" s="22"/>
      <c r="CWP11" s="22"/>
      <c r="CWQ11" s="22"/>
      <c r="CWR11" s="22"/>
      <c r="CWS11" s="22"/>
      <c r="CWT11" s="22"/>
      <c r="CWU11" s="22"/>
      <c r="CWV11" s="22"/>
      <c r="CWW11" s="22"/>
      <c r="CWX11" s="22"/>
      <c r="CWY11" s="22"/>
      <c r="CWZ11" s="22"/>
      <c r="CXA11" s="22"/>
      <c r="CXB11" s="22"/>
      <c r="CXC11" s="22"/>
      <c r="CXD11" s="22"/>
      <c r="CXE11" s="22"/>
      <c r="CXF11" s="22"/>
      <c r="CXG11" s="22"/>
      <c r="CXH11" s="22"/>
      <c r="CXI11" s="22"/>
      <c r="CXJ11" s="22"/>
      <c r="CXK11" s="22"/>
      <c r="CXL11" s="22"/>
      <c r="CXM11" s="22"/>
      <c r="CXN11" s="22"/>
      <c r="CXO11" s="22"/>
      <c r="CXP11" s="22"/>
      <c r="CXQ11" s="22"/>
      <c r="CXR11" s="22"/>
      <c r="CXS11" s="22"/>
      <c r="CXT11" s="22"/>
      <c r="CXU11" s="22"/>
      <c r="CXV11" s="22"/>
      <c r="CXW11" s="22"/>
      <c r="CXX11" s="22"/>
      <c r="CXY11" s="22"/>
      <c r="CXZ11" s="22"/>
      <c r="CYA11" s="22"/>
      <c r="CYB11" s="22"/>
      <c r="CYC11" s="22"/>
      <c r="CYD11" s="22"/>
      <c r="CYE11" s="22"/>
      <c r="CYF11" s="22"/>
      <c r="CYG11" s="22"/>
      <c r="CYH11" s="22"/>
      <c r="CYI11" s="22"/>
      <c r="CYJ11" s="22"/>
      <c r="CYK11" s="22"/>
      <c r="CYL11" s="22"/>
      <c r="CYM11" s="22"/>
      <c r="CYN11" s="22"/>
      <c r="CYO11" s="22"/>
      <c r="CYP11" s="22"/>
      <c r="CYQ11" s="22"/>
      <c r="CYR11" s="22"/>
      <c r="CYS11" s="22"/>
      <c r="CYT11" s="22"/>
      <c r="CYU11" s="22"/>
      <c r="CYV11" s="22"/>
      <c r="CYW11" s="22"/>
      <c r="CYX11" s="22"/>
      <c r="CYY11" s="22"/>
      <c r="CYZ11" s="22"/>
      <c r="CZA11" s="22"/>
      <c r="CZB11" s="22"/>
      <c r="CZC11" s="22"/>
      <c r="CZD11" s="22"/>
      <c r="CZE11" s="22"/>
      <c r="CZF11" s="22"/>
      <c r="CZG11" s="22"/>
      <c r="CZH11" s="22"/>
      <c r="CZI11" s="22"/>
      <c r="CZJ11" s="22"/>
      <c r="CZK11" s="22"/>
      <c r="CZL11" s="22"/>
      <c r="CZM11" s="22"/>
      <c r="CZN11" s="22"/>
      <c r="CZO11" s="22"/>
      <c r="CZP11" s="22"/>
      <c r="CZQ11" s="22"/>
      <c r="CZR11" s="22"/>
      <c r="CZS11" s="22"/>
      <c r="CZT11" s="22"/>
      <c r="CZU11" s="22"/>
      <c r="CZV11" s="22"/>
      <c r="CZW11" s="22"/>
      <c r="CZX11" s="22"/>
      <c r="CZY11" s="22"/>
      <c r="CZZ11" s="22"/>
      <c r="DAA11" s="22"/>
      <c r="DAB11" s="22"/>
      <c r="DAC11" s="22"/>
      <c r="DAD11" s="22"/>
    </row>
    <row r="12" spans="1:2734" ht="21" customHeight="1" thickTop="1" thickBot="1" x14ac:dyDescent="0.35">
      <c r="A12" s="16"/>
      <c r="B12" s="49"/>
      <c r="C12" s="54"/>
      <c r="D12" s="16"/>
      <c r="E12" s="17"/>
      <c r="F12" s="36">
        <v>9</v>
      </c>
      <c r="G12" s="37" t="s">
        <v>51</v>
      </c>
      <c r="H12" s="37"/>
      <c r="I12" s="37"/>
      <c r="J12" s="37"/>
      <c r="K12" s="37"/>
      <c r="L12" s="37"/>
      <c r="M12" s="38"/>
      <c r="N12" s="39"/>
      <c r="O12" s="17"/>
      <c r="P12" s="22"/>
      <c r="Q12" s="22"/>
      <c r="R12" s="22"/>
      <c r="S12" s="22"/>
      <c r="T12" s="22"/>
      <c r="U12" s="22"/>
      <c r="V12" s="22"/>
      <c r="W12" s="22"/>
      <c r="X12" s="22"/>
      <c r="Y12" s="22"/>
      <c r="Z12" s="22"/>
      <c r="AA12" s="40"/>
      <c r="AB12" s="41" t="s">
        <v>52</v>
      </c>
      <c r="AC12" s="42">
        <f>IF($M12=AC$1,AC$2,0)</f>
        <v>0</v>
      </c>
      <c r="AD12" s="42">
        <f t="shared" ref="AD12:AI22" si="7">IF($M12=AD$1,AD$2,0)</f>
        <v>0</v>
      </c>
      <c r="AE12" s="42">
        <f t="shared" si="7"/>
        <v>0</v>
      </c>
      <c r="AF12" s="42">
        <f t="shared" si="7"/>
        <v>0</v>
      </c>
      <c r="AG12" s="42">
        <f t="shared" si="7"/>
        <v>0</v>
      </c>
      <c r="AH12" s="42">
        <f t="shared" si="7"/>
        <v>0</v>
      </c>
      <c r="AI12" s="42">
        <f t="shared" si="7"/>
        <v>0</v>
      </c>
      <c r="AJ12" s="43">
        <f>SUM(AC12:AI12)</f>
        <v>0</v>
      </c>
      <c r="AK12" s="40"/>
      <c r="AL12" s="26"/>
      <c r="AM12" s="26"/>
      <c r="AN12" s="44">
        <f t="shared" si="0"/>
        <v>0</v>
      </c>
      <c r="AO12" s="22"/>
      <c r="AP12" s="22"/>
      <c r="AQ12" s="22"/>
      <c r="AR12" s="22"/>
      <c r="AS12" s="22"/>
      <c r="AT12" s="22"/>
      <c r="AU12" s="22"/>
      <c r="AV12" s="22"/>
      <c r="AW12" s="22"/>
      <c r="AX12" s="42">
        <v>5.75</v>
      </c>
      <c r="AY12" s="22"/>
      <c r="AZ12" s="22"/>
      <c r="BA12" s="22"/>
      <c r="BB12" s="22"/>
      <c r="BC12" s="22"/>
      <c r="BD12" s="22"/>
      <c r="BE12" s="22"/>
      <c r="BF12" s="22"/>
      <c r="BG12" s="22"/>
      <c r="BH12" s="22"/>
      <c r="BI12" s="22"/>
      <c r="BJ12" s="22"/>
      <c r="BK12" s="22"/>
      <c r="BL12" s="22"/>
      <c r="BM12" s="22"/>
      <c r="BN12" s="22"/>
      <c r="BO12" s="22"/>
      <c r="BP12" s="22"/>
      <c r="BQ12" s="22"/>
      <c r="BR12" s="22"/>
      <c r="BS12" s="22"/>
      <c r="BT12" s="22"/>
      <c r="BU12" s="22"/>
      <c r="BV12" s="22"/>
      <c r="BW12" s="22"/>
      <c r="BX12" s="22"/>
      <c r="BY12" s="22"/>
      <c r="BZ12" s="22"/>
      <c r="CA12" s="22"/>
      <c r="CB12" s="22"/>
      <c r="CC12" s="22"/>
      <c r="CD12" s="22"/>
      <c r="CE12" s="22"/>
      <c r="CF12" s="22"/>
      <c r="CG12" s="22"/>
      <c r="CH12" s="22"/>
      <c r="CI12" s="22"/>
      <c r="CJ12" s="22"/>
      <c r="CK12" s="22"/>
      <c r="CL12" s="22"/>
      <c r="CM12" s="22"/>
      <c r="CN12" s="22"/>
      <c r="CO12" s="22"/>
      <c r="CP12" s="22"/>
      <c r="CQ12" s="22"/>
      <c r="CR12" s="22"/>
      <c r="CS12" s="22"/>
      <c r="CT12" s="22"/>
      <c r="CU12" s="22"/>
      <c r="CV12" s="22"/>
      <c r="CW12" s="22"/>
      <c r="CX12" s="22"/>
      <c r="CY12" s="22"/>
      <c r="CZ12" s="22"/>
      <c r="DA12" s="22"/>
      <c r="DB12" s="22"/>
      <c r="DC12" s="22"/>
      <c r="DD12" s="22"/>
      <c r="DE12" s="22"/>
      <c r="DF12" s="22"/>
      <c r="DG12" s="22"/>
      <c r="DH12" s="22"/>
      <c r="DI12" s="22"/>
      <c r="DJ12" s="22"/>
      <c r="DK12" s="22"/>
      <c r="DL12" s="22"/>
      <c r="DM12" s="22"/>
      <c r="DN12" s="22"/>
      <c r="DO12" s="22"/>
      <c r="DP12" s="22"/>
      <c r="DQ12" s="22"/>
      <c r="DR12" s="22"/>
      <c r="DS12" s="22"/>
      <c r="DT12" s="22"/>
      <c r="DU12" s="22"/>
      <c r="DV12" s="22"/>
      <c r="DW12" s="22"/>
      <c r="DX12" s="22"/>
      <c r="DY12" s="22"/>
      <c r="DZ12" s="22"/>
      <c r="EA12" s="22"/>
      <c r="EB12" s="22"/>
      <c r="EC12" s="22"/>
      <c r="ED12" s="22"/>
      <c r="EE12" s="22"/>
      <c r="EF12" s="22"/>
      <c r="EG12" s="22"/>
      <c r="EH12" s="22"/>
      <c r="EI12" s="22"/>
      <c r="EJ12" s="22"/>
      <c r="EK12" s="22"/>
      <c r="EL12" s="22"/>
      <c r="EM12" s="22"/>
      <c r="EN12" s="22"/>
      <c r="EO12" s="22"/>
      <c r="EP12" s="22"/>
      <c r="EQ12" s="22"/>
      <c r="ER12" s="22"/>
      <c r="ES12" s="22"/>
      <c r="ET12" s="22"/>
      <c r="EU12" s="22"/>
      <c r="EV12" s="22"/>
      <c r="EW12" s="22"/>
      <c r="EX12" s="22"/>
      <c r="EY12" s="22"/>
      <c r="EZ12" s="22"/>
      <c r="FA12" s="22"/>
      <c r="FB12" s="22"/>
      <c r="FC12" s="22"/>
      <c r="FD12" s="22"/>
      <c r="FE12" s="22"/>
      <c r="FF12" s="22"/>
      <c r="FG12" s="22"/>
      <c r="FH12" s="22"/>
      <c r="FI12" s="22"/>
      <c r="FJ12" s="22"/>
      <c r="FK12" s="22"/>
      <c r="FL12" s="22"/>
      <c r="FM12" s="22"/>
      <c r="FN12" s="22"/>
      <c r="FO12" s="22"/>
      <c r="FP12" s="22"/>
      <c r="FQ12" s="22"/>
      <c r="FR12" s="22"/>
      <c r="FS12" s="22"/>
      <c r="FT12" s="22"/>
      <c r="FU12" s="22"/>
      <c r="FV12" s="22"/>
      <c r="FW12" s="22"/>
      <c r="FX12" s="22"/>
      <c r="FY12" s="22"/>
      <c r="FZ12" s="22"/>
      <c r="GA12" s="22"/>
      <c r="GB12" s="22"/>
      <c r="GC12" s="22"/>
      <c r="GD12" s="22"/>
      <c r="GE12" s="22"/>
      <c r="GF12" s="22"/>
      <c r="GG12" s="22"/>
      <c r="GH12" s="22"/>
      <c r="GI12" s="22"/>
      <c r="GJ12" s="22"/>
      <c r="GK12" s="22"/>
      <c r="GL12" s="22"/>
      <c r="GM12" s="22"/>
      <c r="GN12" s="22"/>
      <c r="GO12" s="22"/>
      <c r="GP12" s="22"/>
      <c r="GQ12" s="22"/>
      <c r="GR12" s="22"/>
      <c r="GS12" s="22"/>
      <c r="GT12" s="22"/>
      <c r="GU12" s="22"/>
      <c r="GV12" s="22"/>
      <c r="GW12" s="22"/>
      <c r="GX12" s="22"/>
      <c r="GY12" s="22"/>
      <c r="GZ12" s="22"/>
      <c r="HA12" s="22"/>
      <c r="HB12" s="22"/>
      <c r="HC12" s="22"/>
      <c r="HD12" s="22"/>
      <c r="HE12" s="22"/>
      <c r="HF12" s="22"/>
      <c r="HG12" s="22"/>
      <c r="HH12" s="22"/>
      <c r="HI12" s="22"/>
      <c r="HJ12" s="22"/>
      <c r="HK12" s="22"/>
      <c r="HL12" s="22"/>
      <c r="HM12" s="22"/>
      <c r="HN12" s="22"/>
      <c r="HO12" s="22"/>
      <c r="HP12" s="22"/>
      <c r="HQ12" s="22"/>
      <c r="HR12" s="22"/>
      <c r="HS12" s="22"/>
      <c r="HT12" s="22"/>
      <c r="HU12" s="22"/>
      <c r="HV12" s="22"/>
      <c r="HW12" s="22"/>
      <c r="HX12" s="22"/>
      <c r="HY12" s="22"/>
      <c r="HZ12" s="22"/>
      <c r="IA12" s="22"/>
      <c r="IB12" s="22"/>
      <c r="IC12" s="22"/>
      <c r="ID12" s="22"/>
      <c r="IE12" s="22"/>
      <c r="IF12" s="22"/>
      <c r="IG12" s="22"/>
      <c r="IH12" s="22"/>
      <c r="II12" s="22"/>
      <c r="IJ12" s="22"/>
      <c r="IK12" s="22"/>
      <c r="IL12" s="22"/>
      <c r="IM12" s="22"/>
      <c r="IN12" s="22"/>
      <c r="IO12" s="22"/>
      <c r="IP12" s="22"/>
      <c r="IQ12" s="22"/>
      <c r="IR12" s="22"/>
      <c r="IS12" s="22"/>
      <c r="IT12" s="22"/>
      <c r="IU12" s="22"/>
      <c r="IV12" s="22"/>
      <c r="IW12" s="22"/>
      <c r="IX12" s="22"/>
      <c r="IY12" s="22"/>
      <c r="IZ12" s="22"/>
      <c r="JA12" s="22"/>
      <c r="JB12" s="22"/>
      <c r="JC12" s="22"/>
      <c r="JD12" s="22"/>
      <c r="JE12" s="22"/>
      <c r="JF12" s="22"/>
      <c r="JG12" s="22"/>
      <c r="JH12" s="22"/>
      <c r="JI12" s="22"/>
      <c r="JJ12" s="22"/>
      <c r="JK12" s="22"/>
      <c r="JL12" s="22"/>
      <c r="JM12" s="22"/>
      <c r="JN12" s="22"/>
      <c r="JO12" s="22"/>
      <c r="JP12" s="22"/>
      <c r="JQ12" s="22"/>
      <c r="JR12" s="22"/>
      <c r="JS12" s="22"/>
      <c r="JT12" s="22"/>
      <c r="JU12" s="22"/>
      <c r="JV12" s="22"/>
      <c r="JW12" s="22"/>
      <c r="JX12" s="22"/>
      <c r="JY12" s="22"/>
      <c r="JZ12" s="22"/>
      <c r="KA12" s="22"/>
      <c r="KB12" s="22"/>
      <c r="KC12" s="22"/>
      <c r="KD12" s="22"/>
      <c r="KE12" s="22"/>
      <c r="KF12" s="22"/>
      <c r="KG12" s="22"/>
      <c r="KH12" s="22"/>
      <c r="KI12" s="22"/>
      <c r="KJ12" s="22"/>
      <c r="KK12" s="22"/>
      <c r="KL12" s="22"/>
      <c r="KM12" s="22"/>
      <c r="KN12" s="22"/>
      <c r="KO12" s="22"/>
      <c r="KP12" s="22"/>
      <c r="KQ12" s="22"/>
      <c r="KR12" s="22"/>
      <c r="KS12" s="22"/>
      <c r="KT12" s="22"/>
      <c r="KU12" s="22"/>
      <c r="KV12" s="22"/>
      <c r="KW12" s="22"/>
      <c r="KX12" s="22"/>
      <c r="KY12" s="22"/>
      <c r="KZ12" s="22"/>
      <c r="LA12" s="22"/>
      <c r="LB12" s="22"/>
      <c r="LC12" s="22"/>
      <c r="LD12" s="22"/>
      <c r="LE12" s="22"/>
      <c r="LF12" s="22"/>
      <c r="LG12" s="22"/>
      <c r="LH12" s="22"/>
      <c r="LI12" s="22"/>
      <c r="LJ12" s="22"/>
      <c r="LK12" s="22"/>
      <c r="LL12" s="22"/>
      <c r="LM12" s="22"/>
      <c r="LN12" s="22"/>
      <c r="LO12" s="22"/>
      <c r="LP12" s="22"/>
      <c r="LQ12" s="22"/>
      <c r="LR12" s="22"/>
      <c r="LS12" s="22"/>
      <c r="LT12" s="22"/>
      <c r="LU12" s="22"/>
      <c r="LV12" s="22"/>
      <c r="LW12" s="22"/>
      <c r="LX12" s="22"/>
      <c r="LY12" s="22"/>
      <c r="LZ12" s="22"/>
      <c r="MA12" s="22"/>
      <c r="MB12" s="22"/>
      <c r="MC12" s="22"/>
      <c r="MD12" s="22"/>
      <c r="ME12" s="22"/>
      <c r="MF12" s="22"/>
      <c r="MG12" s="22"/>
      <c r="MH12" s="22"/>
      <c r="MI12" s="22"/>
      <c r="MJ12" s="22"/>
      <c r="MK12" s="22"/>
      <c r="ML12" s="22"/>
      <c r="MM12" s="22"/>
      <c r="MN12" s="22"/>
      <c r="MO12" s="22"/>
      <c r="MP12" s="22"/>
      <c r="MQ12" s="22"/>
      <c r="MR12" s="22"/>
      <c r="MS12" s="22"/>
      <c r="MT12" s="22"/>
      <c r="MU12" s="22"/>
      <c r="MV12" s="22"/>
      <c r="MW12" s="22"/>
      <c r="MX12" s="22"/>
      <c r="MY12" s="22"/>
      <c r="MZ12" s="22"/>
      <c r="NA12" s="22"/>
      <c r="NB12" s="22"/>
      <c r="NC12" s="22"/>
      <c r="ND12" s="22"/>
      <c r="NE12" s="22"/>
      <c r="NF12" s="22"/>
      <c r="NG12" s="22"/>
      <c r="NH12" s="22"/>
      <c r="NI12" s="22"/>
      <c r="NJ12" s="22"/>
      <c r="NK12" s="22"/>
      <c r="NL12" s="22"/>
      <c r="NM12" s="22"/>
      <c r="NN12" s="22"/>
      <c r="NO12" s="22"/>
      <c r="NP12" s="22"/>
      <c r="NQ12" s="22"/>
      <c r="NR12" s="22"/>
      <c r="NS12" s="22"/>
      <c r="NT12" s="22"/>
      <c r="NU12" s="22"/>
      <c r="NV12" s="22"/>
      <c r="NW12" s="22"/>
      <c r="NX12" s="22"/>
      <c r="NY12" s="22"/>
      <c r="NZ12" s="22"/>
      <c r="OA12" s="22"/>
      <c r="OB12" s="22"/>
      <c r="OC12" s="22"/>
      <c r="OD12" s="22"/>
      <c r="OE12" s="22"/>
      <c r="OF12" s="22"/>
      <c r="OG12" s="22"/>
      <c r="OH12" s="22"/>
      <c r="OI12" s="22"/>
      <c r="OJ12" s="22"/>
      <c r="OK12" s="22"/>
      <c r="OL12" s="22"/>
      <c r="OM12" s="22"/>
      <c r="ON12" s="22"/>
      <c r="OO12" s="22"/>
      <c r="OP12" s="22"/>
      <c r="OQ12" s="22"/>
      <c r="OR12" s="22"/>
      <c r="OS12" s="22"/>
      <c r="OT12" s="22"/>
      <c r="OU12" s="22"/>
      <c r="OV12" s="22"/>
      <c r="OW12" s="22"/>
      <c r="OX12" s="22"/>
      <c r="OY12" s="22"/>
      <c r="OZ12" s="22"/>
      <c r="PA12" s="22"/>
      <c r="PB12" s="22"/>
      <c r="PC12" s="22"/>
      <c r="PD12" s="22"/>
      <c r="PE12" s="22"/>
      <c r="PF12" s="22"/>
      <c r="PG12" s="22"/>
      <c r="PH12" s="22"/>
      <c r="PI12" s="22"/>
      <c r="PJ12" s="22"/>
      <c r="PK12" s="22"/>
      <c r="PL12" s="22"/>
      <c r="PM12" s="22"/>
      <c r="PN12" s="22"/>
      <c r="PO12" s="22"/>
      <c r="PP12" s="22"/>
      <c r="PQ12" s="22"/>
      <c r="PR12" s="22"/>
      <c r="PS12" s="22"/>
      <c r="PT12" s="22"/>
      <c r="PU12" s="22"/>
      <c r="PV12" s="22"/>
      <c r="PW12" s="22"/>
      <c r="PX12" s="22"/>
      <c r="PY12" s="22"/>
      <c r="PZ12" s="22"/>
      <c r="QA12" s="22"/>
      <c r="QB12" s="22"/>
      <c r="QC12" s="22"/>
      <c r="QD12" s="22"/>
      <c r="QE12" s="22"/>
      <c r="QF12" s="22"/>
      <c r="QG12" s="22"/>
      <c r="QH12" s="22"/>
      <c r="QI12" s="22"/>
      <c r="QJ12" s="22"/>
      <c r="QK12" s="22"/>
      <c r="QL12" s="22"/>
      <c r="QM12" s="22"/>
      <c r="QN12" s="22"/>
      <c r="QO12" s="22"/>
      <c r="QP12" s="22"/>
      <c r="QQ12" s="22"/>
      <c r="QR12" s="22"/>
      <c r="QS12" s="22"/>
      <c r="QT12" s="22"/>
      <c r="QU12" s="22"/>
      <c r="QV12" s="22"/>
      <c r="QW12" s="22"/>
      <c r="QX12" s="22"/>
      <c r="QY12" s="22"/>
      <c r="QZ12" s="22"/>
      <c r="RA12" s="22"/>
      <c r="RB12" s="22"/>
      <c r="RC12" s="22"/>
      <c r="RD12" s="22"/>
      <c r="RE12" s="22"/>
      <c r="RF12" s="22"/>
      <c r="RG12" s="22"/>
      <c r="RH12" s="22"/>
      <c r="RI12" s="22"/>
      <c r="RJ12" s="22"/>
      <c r="RK12" s="22"/>
      <c r="RL12" s="22"/>
      <c r="RM12" s="22"/>
      <c r="RN12" s="22"/>
      <c r="RO12" s="22"/>
      <c r="RP12" s="22"/>
      <c r="RQ12" s="22"/>
      <c r="RR12" s="22"/>
      <c r="RS12" s="22"/>
      <c r="RT12" s="22"/>
      <c r="RU12" s="22"/>
      <c r="RV12" s="22"/>
      <c r="RW12" s="22"/>
      <c r="RX12" s="22"/>
      <c r="RY12" s="22"/>
      <c r="RZ12" s="22"/>
      <c r="SA12" s="22"/>
      <c r="SB12" s="22"/>
      <c r="SC12" s="22"/>
      <c r="SD12" s="22"/>
      <c r="SE12" s="22"/>
      <c r="SF12" s="22"/>
      <c r="SG12" s="22"/>
      <c r="SH12" s="22"/>
      <c r="SI12" s="22"/>
      <c r="SJ12" s="22"/>
      <c r="SK12" s="22"/>
      <c r="SL12" s="22"/>
      <c r="SM12" s="22"/>
      <c r="SN12" s="22"/>
      <c r="SO12" s="22"/>
      <c r="SP12" s="22"/>
      <c r="SQ12" s="22"/>
      <c r="SR12" s="22"/>
      <c r="SS12" s="22"/>
      <c r="ST12" s="22"/>
      <c r="SU12" s="22"/>
      <c r="SV12" s="22"/>
      <c r="SW12" s="22"/>
      <c r="SX12" s="22"/>
      <c r="SY12" s="22"/>
      <c r="SZ12" s="22"/>
      <c r="TA12" s="22"/>
      <c r="TB12" s="22"/>
      <c r="TC12" s="22"/>
      <c r="TD12" s="22"/>
      <c r="TE12" s="22"/>
      <c r="TF12" s="22"/>
      <c r="TG12" s="22"/>
      <c r="TH12" s="22"/>
      <c r="TI12" s="22"/>
      <c r="TJ12" s="22"/>
      <c r="TK12" s="22"/>
      <c r="TL12" s="22"/>
      <c r="TM12" s="22"/>
      <c r="TN12" s="22"/>
      <c r="TO12" s="22"/>
      <c r="TP12" s="22"/>
      <c r="TQ12" s="22"/>
      <c r="TR12" s="22"/>
      <c r="TS12" s="22"/>
      <c r="TT12" s="22"/>
      <c r="TU12" s="22"/>
      <c r="TV12" s="22"/>
      <c r="TW12" s="22"/>
      <c r="TX12" s="22"/>
      <c r="TY12" s="22"/>
      <c r="TZ12" s="22"/>
      <c r="UA12" s="22"/>
      <c r="UB12" s="22"/>
      <c r="UC12" s="22"/>
      <c r="UD12" s="22"/>
      <c r="UE12" s="22"/>
      <c r="UF12" s="22"/>
      <c r="UG12" s="22"/>
      <c r="UH12" s="22"/>
      <c r="UI12" s="22"/>
      <c r="UJ12" s="22"/>
      <c r="UK12" s="22"/>
      <c r="UL12" s="22"/>
      <c r="UM12" s="22"/>
      <c r="UN12" s="22"/>
      <c r="UO12" s="22"/>
      <c r="UP12" s="22"/>
      <c r="UQ12" s="22"/>
      <c r="UR12" s="22"/>
      <c r="US12" s="22"/>
      <c r="UT12" s="22"/>
      <c r="UU12" s="22"/>
      <c r="UV12" s="22"/>
      <c r="UW12" s="22"/>
      <c r="UX12" s="22"/>
      <c r="UY12" s="22"/>
      <c r="UZ12" s="22"/>
      <c r="VA12" s="22"/>
      <c r="VB12" s="22"/>
      <c r="VC12" s="22"/>
      <c r="VD12" s="22"/>
      <c r="VE12" s="22"/>
      <c r="VF12" s="22"/>
      <c r="VG12" s="22"/>
      <c r="VH12" s="22"/>
      <c r="VI12" s="22"/>
      <c r="VJ12" s="22"/>
      <c r="VK12" s="22"/>
      <c r="VL12" s="22"/>
      <c r="VM12" s="22"/>
      <c r="VN12" s="22"/>
      <c r="VO12" s="22"/>
      <c r="VP12" s="22"/>
      <c r="VQ12" s="22"/>
      <c r="VR12" s="22"/>
      <c r="VS12" s="22"/>
      <c r="VT12" s="22"/>
      <c r="VU12" s="22"/>
      <c r="VV12" s="22"/>
      <c r="VW12" s="22"/>
      <c r="VX12" s="22"/>
      <c r="VY12" s="22"/>
      <c r="VZ12" s="22"/>
      <c r="WA12" s="22"/>
      <c r="WB12" s="22"/>
      <c r="WC12" s="22"/>
      <c r="WD12" s="22"/>
      <c r="WE12" s="22"/>
      <c r="WF12" s="22"/>
      <c r="WG12" s="22"/>
      <c r="WH12" s="22"/>
      <c r="WI12" s="22"/>
      <c r="WJ12" s="22"/>
      <c r="WK12" s="22"/>
      <c r="WL12" s="22"/>
      <c r="WM12" s="22"/>
      <c r="WN12" s="22"/>
      <c r="WO12" s="22"/>
      <c r="WP12" s="22"/>
      <c r="WQ12" s="22"/>
      <c r="WR12" s="22"/>
      <c r="WS12" s="22"/>
      <c r="WT12" s="22"/>
      <c r="WU12" s="22"/>
      <c r="WV12" s="22"/>
      <c r="WW12" s="22"/>
      <c r="WX12" s="22"/>
      <c r="WY12" s="22"/>
      <c r="WZ12" s="22"/>
      <c r="XA12" s="22"/>
      <c r="XB12" s="22"/>
      <c r="XC12" s="22"/>
      <c r="XD12" s="22"/>
      <c r="XE12" s="22"/>
      <c r="XF12" s="22"/>
      <c r="XG12" s="22"/>
      <c r="XH12" s="22"/>
      <c r="XI12" s="22"/>
      <c r="XJ12" s="22"/>
      <c r="XK12" s="22"/>
      <c r="XL12" s="22"/>
      <c r="XM12" s="22"/>
      <c r="XN12" s="22"/>
      <c r="XO12" s="22"/>
      <c r="XP12" s="22"/>
      <c r="XQ12" s="22"/>
      <c r="XR12" s="22"/>
      <c r="XS12" s="22"/>
      <c r="XT12" s="22"/>
      <c r="XU12" s="22"/>
      <c r="XV12" s="22"/>
      <c r="XW12" s="22"/>
      <c r="XX12" s="22"/>
      <c r="XY12" s="22"/>
      <c r="XZ12" s="22"/>
      <c r="YA12" s="22"/>
      <c r="YB12" s="22"/>
      <c r="YC12" s="22"/>
      <c r="YD12" s="22"/>
      <c r="YE12" s="22"/>
      <c r="YF12" s="22"/>
      <c r="YG12" s="22"/>
      <c r="YH12" s="22"/>
      <c r="YI12" s="22"/>
      <c r="YJ12" s="22"/>
      <c r="YK12" s="22"/>
      <c r="YL12" s="22"/>
      <c r="YM12" s="22"/>
      <c r="YN12" s="22"/>
      <c r="YO12" s="22"/>
      <c r="YP12" s="22"/>
      <c r="YQ12" s="22"/>
      <c r="YR12" s="22"/>
      <c r="YS12" s="22"/>
      <c r="YT12" s="22"/>
      <c r="YU12" s="22"/>
      <c r="YV12" s="22"/>
      <c r="YW12" s="22"/>
      <c r="YX12" s="22"/>
      <c r="YY12" s="22"/>
      <c r="YZ12" s="22"/>
      <c r="ZA12" s="22"/>
      <c r="ZB12" s="22"/>
      <c r="ZC12" s="22"/>
      <c r="ZD12" s="22"/>
      <c r="ZE12" s="22"/>
      <c r="ZF12" s="22"/>
      <c r="ZG12" s="22"/>
      <c r="ZH12" s="22"/>
      <c r="ZI12" s="22"/>
      <c r="ZJ12" s="22"/>
      <c r="ZK12" s="22"/>
      <c r="ZL12" s="22"/>
      <c r="ZM12" s="22"/>
      <c r="ZN12" s="22"/>
      <c r="ZO12" s="22"/>
      <c r="ZP12" s="22"/>
      <c r="ZQ12" s="22"/>
      <c r="ZR12" s="22"/>
      <c r="ZS12" s="22"/>
      <c r="ZT12" s="22"/>
      <c r="ZU12" s="22"/>
      <c r="ZV12" s="22"/>
      <c r="ZW12" s="22"/>
      <c r="ZX12" s="22"/>
      <c r="ZY12" s="22"/>
      <c r="ZZ12" s="22"/>
      <c r="AAA12" s="22"/>
      <c r="AAB12" s="22"/>
      <c r="AAC12" s="22"/>
      <c r="AAD12" s="22"/>
      <c r="AAE12" s="22"/>
      <c r="AAF12" s="22"/>
      <c r="AAG12" s="22"/>
      <c r="AAH12" s="22"/>
      <c r="AAI12" s="22"/>
      <c r="AAJ12" s="22"/>
      <c r="AAK12" s="22"/>
      <c r="AAL12" s="22"/>
      <c r="AAM12" s="22"/>
      <c r="AAN12" s="22"/>
      <c r="AAO12" s="22"/>
      <c r="AAP12" s="22"/>
      <c r="AAQ12" s="22"/>
      <c r="AAR12" s="22"/>
      <c r="AAS12" s="22"/>
      <c r="AAT12" s="22"/>
      <c r="AAU12" s="22"/>
      <c r="AAV12" s="22"/>
      <c r="AAW12" s="22"/>
      <c r="AAX12" s="22"/>
      <c r="AAY12" s="22"/>
      <c r="AAZ12" s="22"/>
      <c r="ABA12" s="22"/>
      <c r="ABB12" s="22"/>
      <c r="ABC12" s="22"/>
      <c r="ABD12" s="22"/>
      <c r="ABE12" s="22"/>
      <c r="ABF12" s="22"/>
      <c r="ABG12" s="22"/>
      <c r="ABH12" s="22"/>
      <c r="ABI12" s="22"/>
      <c r="ABJ12" s="22"/>
      <c r="ABK12" s="22"/>
      <c r="ABL12" s="22"/>
      <c r="ABM12" s="22"/>
      <c r="ABN12" s="22"/>
      <c r="ABO12" s="22"/>
      <c r="ABP12" s="22"/>
      <c r="ABQ12" s="22"/>
      <c r="ABR12" s="22"/>
      <c r="ABS12" s="22"/>
      <c r="ABT12" s="22"/>
      <c r="ABU12" s="22"/>
      <c r="ABV12" s="22"/>
      <c r="ABW12" s="22"/>
      <c r="ABX12" s="22"/>
      <c r="ABY12" s="22"/>
      <c r="ABZ12" s="22"/>
      <c r="ACA12" s="22"/>
      <c r="ACB12" s="22"/>
      <c r="ACC12" s="22"/>
      <c r="ACD12" s="22"/>
      <c r="ACE12" s="22"/>
      <c r="ACF12" s="22"/>
      <c r="ACG12" s="22"/>
      <c r="ACH12" s="22"/>
      <c r="ACI12" s="22"/>
      <c r="ACJ12" s="22"/>
      <c r="ACK12" s="22"/>
      <c r="ACL12" s="22"/>
      <c r="ACM12" s="22"/>
      <c r="ACN12" s="22"/>
      <c r="ACO12" s="22"/>
      <c r="ACP12" s="22"/>
      <c r="ACQ12" s="22"/>
      <c r="ACR12" s="22"/>
      <c r="ACS12" s="22"/>
      <c r="ACT12" s="22"/>
      <c r="ACU12" s="22"/>
      <c r="ACV12" s="22"/>
      <c r="ACW12" s="22"/>
      <c r="ACX12" s="22"/>
      <c r="ACY12" s="22"/>
      <c r="ACZ12" s="22"/>
      <c r="ADA12" s="22"/>
      <c r="ADB12" s="22"/>
      <c r="ADC12" s="22"/>
      <c r="ADD12" s="22"/>
      <c r="ADE12" s="22"/>
      <c r="ADF12" s="22"/>
      <c r="ADG12" s="22"/>
      <c r="ADH12" s="22"/>
      <c r="ADI12" s="22"/>
      <c r="ADJ12" s="22"/>
      <c r="ADK12" s="22"/>
      <c r="ADL12" s="22"/>
      <c r="ADM12" s="22"/>
      <c r="ADN12" s="22"/>
      <c r="ADO12" s="22"/>
      <c r="ADP12" s="22"/>
      <c r="ADQ12" s="22"/>
      <c r="ADR12" s="22"/>
      <c r="ADS12" s="22"/>
      <c r="ADT12" s="22"/>
      <c r="ADU12" s="22"/>
      <c r="ADV12" s="22"/>
      <c r="ADW12" s="22"/>
      <c r="ADX12" s="22"/>
      <c r="ADY12" s="22"/>
      <c r="ADZ12" s="22"/>
      <c r="AEA12" s="22"/>
      <c r="AEB12" s="22"/>
      <c r="AEC12" s="22"/>
      <c r="AED12" s="22"/>
      <c r="AEE12" s="22"/>
      <c r="AEF12" s="22"/>
      <c r="AEG12" s="22"/>
      <c r="AEH12" s="22"/>
      <c r="AEI12" s="22"/>
      <c r="AEJ12" s="22"/>
      <c r="AEK12" s="22"/>
      <c r="AEL12" s="22"/>
      <c r="AEM12" s="22"/>
      <c r="AEN12" s="22"/>
      <c r="AEO12" s="22"/>
      <c r="AEP12" s="22"/>
      <c r="AEQ12" s="22"/>
      <c r="AER12" s="22"/>
      <c r="AES12" s="22"/>
      <c r="AET12" s="22"/>
      <c r="AEU12" s="22"/>
      <c r="AEV12" s="22"/>
      <c r="AEW12" s="22"/>
      <c r="AEX12" s="22"/>
      <c r="AEY12" s="22"/>
      <c r="AEZ12" s="22"/>
      <c r="AFA12" s="22"/>
      <c r="AFB12" s="22"/>
      <c r="AFC12" s="22"/>
      <c r="AFD12" s="22"/>
      <c r="AFE12" s="22"/>
      <c r="AFF12" s="22"/>
      <c r="AFG12" s="22"/>
      <c r="AFH12" s="22"/>
      <c r="AFI12" s="22"/>
      <c r="AFJ12" s="22"/>
      <c r="AFK12" s="22"/>
      <c r="AFL12" s="22"/>
      <c r="AFM12" s="22"/>
      <c r="AFN12" s="22"/>
      <c r="AFO12" s="22"/>
      <c r="AFP12" s="22"/>
      <c r="AFQ12" s="22"/>
      <c r="AFR12" s="22"/>
      <c r="AFS12" s="22"/>
      <c r="AFT12" s="22"/>
      <c r="AFU12" s="22"/>
      <c r="AFV12" s="22"/>
      <c r="AFW12" s="22"/>
      <c r="AFX12" s="22"/>
      <c r="AFY12" s="22"/>
      <c r="AFZ12" s="22"/>
      <c r="AGA12" s="22"/>
      <c r="AGB12" s="22"/>
      <c r="AGC12" s="22"/>
      <c r="AGD12" s="22"/>
      <c r="AGE12" s="22"/>
      <c r="AGF12" s="22"/>
      <c r="AGG12" s="22"/>
      <c r="AGH12" s="22"/>
      <c r="AGI12" s="22"/>
      <c r="AGJ12" s="22"/>
      <c r="AGK12" s="22"/>
      <c r="AGL12" s="22"/>
      <c r="AGM12" s="22"/>
      <c r="AGN12" s="22"/>
      <c r="AGO12" s="22"/>
      <c r="AGP12" s="22"/>
      <c r="AGQ12" s="22"/>
      <c r="AGR12" s="22"/>
      <c r="AGS12" s="22"/>
      <c r="AGT12" s="22"/>
      <c r="AGU12" s="22"/>
      <c r="AGV12" s="22"/>
      <c r="AGW12" s="22"/>
      <c r="AGX12" s="22"/>
      <c r="AGY12" s="22"/>
      <c r="AGZ12" s="22"/>
      <c r="AHA12" s="22"/>
      <c r="AHB12" s="22"/>
      <c r="AHC12" s="22"/>
      <c r="AHD12" s="22"/>
      <c r="AHE12" s="22"/>
      <c r="AHF12" s="22"/>
      <c r="AHG12" s="22"/>
      <c r="AHH12" s="22"/>
      <c r="AHI12" s="22"/>
      <c r="AHJ12" s="22"/>
      <c r="AHK12" s="22"/>
      <c r="AHL12" s="22"/>
      <c r="AHM12" s="22"/>
      <c r="AHN12" s="22"/>
      <c r="AHO12" s="22"/>
      <c r="AHP12" s="22"/>
      <c r="AHQ12" s="22"/>
      <c r="AHR12" s="22"/>
      <c r="AHS12" s="22"/>
      <c r="AHT12" s="22"/>
      <c r="AHU12" s="22"/>
      <c r="AHV12" s="22"/>
      <c r="AHW12" s="22"/>
      <c r="AHX12" s="22"/>
      <c r="AHY12" s="22"/>
      <c r="AHZ12" s="22"/>
      <c r="AIA12" s="22"/>
      <c r="AIB12" s="22"/>
      <c r="AIC12" s="22"/>
      <c r="AID12" s="22"/>
      <c r="AIE12" s="22"/>
      <c r="AIF12" s="22"/>
      <c r="AIG12" s="22"/>
      <c r="AIH12" s="22"/>
      <c r="AII12" s="22"/>
      <c r="AIJ12" s="22"/>
      <c r="AIK12" s="22"/>
      <c r="AIL12" s="22"/>
      <c r="AIM12" s="22"/>
      <c r="AIN12" s="22"/>
      <c r="AIO12" s="22"/>
      <c r="AIP12" s="22"/>
      <c r="AIQ12" s="22"/>
      <c r="AIR12" s="22"/>
      <c r="AIS12" s="22"/>
      <c r="AIT12" s="22"/>
      <c r="AIU12" s="22"/>
      <c r="AIV12" s="22"/>
      <c r="AIW12" s="22"/>
      <c r="AIX12" s="22"/>
      <c r="AIY12" s="22"/>
      <c r="AIZ12" s="22"/>
      <c r="AJA12" s="22"/>
      <c r="AJB12" s="22"/>
      <c r="AJC12" s="22"/>
      <c r="AJD12" s="22"/>
      <c r="AJE12" s="22"/>
      <c r="AJF12" s="22"/>
      <c r="AJG12" s="22"/>
      <c r="AJH12" s="22"/>
      <c r="AJI12" s="22"/>
      <c r="AJJ12" s="22"/>
      <c r="AJK12" s="22"/>
      <c r="AJL12" s="22"/>
      <c r="AJM12" s="22"/>
      <c r="AJN12" s="22"/>
      <c r="AJO12" s="22"/>
      <c r="AJP12" s="22"/>
      <c r="AJQ12" s="22"/>
      <c r="AJR12" s="22"/>
      <c r="AJS12" s="22"/>
      <c r="AJT12" s="22"/>
      <c r="AJU12" s="22"/>
      <c r="AJV12" s="22"/>
      <c r="AJW12" s="22"/>
      <c r="AJX12" s="22"/>
      <c r="AJY12" s="22"/>
      <c r="AJZ12" s="22"/>
      <c r="AKA12" s="22"/>
      <c r="AKB12" s="22"/>
      <c r="AKC12" s="22"/>
      <c r="AKD12" s="22"/>
      <c r="AKE12" s="22"/>
      <c r="AKF12" s="22"/>
      <c r="AKG12" s="22"/>
      <c r="AKH12" s="22"/>
      <c r="AKI12" s="22"/>
      <c r="AKJ12" s="22"/>
      <c r="AKK12" s="22"/>
      <c r="AKL12" s="22"/>
      <c r="AKM12" s="22"/>
      <c r="AKN12" s="22"/>
      <c r="AKO12" s="22"/>
      <c r="AKP12" s="22"/>
      <c r="AKQ12" s="22"/>
      <c r="AKR12" s="22"/>
      <c r="AKS12" s="22"/>
      <c r="AKT12" s="22"/>
      <c r="AKU12" s="22"/>
      <c r="AKV12" s="22"/>
      <c r="AKW12" s="22"/>
      <c r="AKX12" s="22"/>
      <c r="AKY12" s="22"/>
      <c r="AKZ12" s="22"/>
      <c r="ALA12" s="22"/>
      <c r="ALB12" s="22"/>
      <c r="ALC12" s="22"/>
      <c r="ALD12" s="22"/>
      <c r="ALE12" s="22"/>
      <c r="ALF12" s="22"/>
      <c r="ALG12" s="22"/>
      <c r="ALH12" s="22"/>
      <c r="ALI12" s="22"/>
      <c r="ALJ12" s="22"/>
      <c r="ALK12" s="22"/>
      <c r="ALL12" s="22"/>
      <c r="ALM12" s="22"/>
      <c r="ALN12" s="22"/>
      <c r="ALO12" s="22"/>
      <c r="ALP12" s="22"/>
      <c r="ALQ12" s="22"/>
      <c r="ALR12" s="22"/>
      <c r="ALS12" s="22"/>
      <c r="ALT12" s="22"/>
      <c r="ALU12" s="22"/>
      <c r="ALV12" s="22"/>
      <c r="ALW12" s="22"/>
      <c r="ALX12" s="22"/>
      <c r="ALY12" s="22"/>
      <c r="ALZ12" s="22"/>
      <c r="AMA12" s="22"/>
      <c r="AMB12" s="22"/>
      <c r="AMC12" s="22"/>
      <c r="AMD12" s="22"/>
      <c r="AME12" s="22"/>
      <c r="AMF12" s="22"/>
      <c r="AMG12" s="22"/>
      <c r="AMH12" s="22"/>
      <c r="AMI12" s="22"/>
      <c r="AMJ12" s="22"/>
      <c r="AMK12" s="22"/>
      <c r="AML12" s="22"/>
      <c r="AMM12" s="22"/>
      <c r="AMN12" s="22"/>
      <c r="AMO12" s="22"/>
      <c r="AMP12" s="22"/>
      <c r="AMQ12" s="22"/>
      <c r="AMR12" s="22"/>
      <c r="AMS12" s="22"/>
      <c r="AMT12" s="22"/>
      <c r="AMU12" s="22"/>
      <c r="AMV12" s="22"/>
      <c r="AMW12" s="22"/>
      <c r="AMX12" s="22"/>
      <c r="AMY12" s="22"/>
      <c r="AMZ12" s="22"/>
      <c r="ANA12" s="22"/>
      <c r="ANB12" s="22"/>
      <c r="ANC12" s="22"/>
      <c r="AND12" s="22"/>
      <c r="ANE12" s="22"/>
      <c r="ANF12" s="22"/>
      <c r="ANG12" s="22"/>
      <c r="ANH12" s="22"/>
      <c r="ANI12" s="22"/>
      <c r="ANJ12" s="22"/>
      <c r="ANK12" s="22"/>
      <c r="ANL12" s="22"/>
      <c r="ANM12" s="22"/>
      <c r="ANN12" s="22"/>
      <c r="ANO12" s="22"/>
      <c r="ANP12" s="22"/>
      <c r="ANQ12" s="22"/>
      <c r="ANR12" s="22"/>
      <c r="ANS12" s="22"/>
      <c r="ANT12" s="22"/>
      <c r="ANU12" s="22"/>
      <c r="ANV12" s="22"/>
      <c r="ANW12" s="22"/>
      <c r="ANX12" s="22"/>
      <c r="ANY12" s="22"/>
      <c r="ANZ12" s="22"/>
      <c r="AOA12" s="22"/>
      <c r="AOB12" s="22"/>
      <c r="AOC12" s="22"/>
      <c r="AOD12" s="22"/>
      <c r="AOE12" s="22"/>
      <c r="AOF12" s="22"/>
      <c r="AOG12" s="22"/>
      <c r="AOH12" s="22"/>
      <c r="AOI12" s="22"/>
      <c r="AOJ12" s="22"/>
      <c r="AOK12" s="22"/>
      <c r="AOL12" s="22"/>
      <c r="AOM12" s="22"/>
      <c r="AON12" s="22"/>
      <c r="AOO12" s="22"/>
      <c r="AOP12" s="22"/>
      <c r="AOQ12" s="22"/>
      <c r="AOR12" s="22"/>
      <c r="AOS12" s="22"/>
      <c r="AOT12" s="22"/>
      <c r="AOU12" s="22"/>
      <c r="AOV12" s="22"/>
      <c r="AOW12" s="22"/>
      <c r="AOX12" s="22"/>
      <c r="AOY12" s="22"/>
      <c r="AOZ12" s="22"/>
      <c r="APA12" s="22"/>
      <c r="APB12" s="22"/>
      <c r="APC12" s="22"/>
      <c r="APD12" s="22"/>
      <c r="APE12" s="22"/>
      <c r="APF12" s="22"/>
      <c r="APG12" s="22"/>
      <c r="APH12" s="22"/>
      <c r="API12" s="22"/>
      <c r="APJ12" s="22"/>
      <c r="APK12" s="22"/>
      <c r="APL12" s="22"/>
      <c r="APM12" s="22"/>
      <c r="APN12" s="22"/>
      <c r="APO12" s="22"/>
      <c r="APP12" s="22"/>
      <c r="APQ12" s="22"/>
      <c r="APR12" s="22"/>
      <c r="APS12" s="22"/>
      <c r="APT12" s="22"/>
      <c r="APU12" s="22"/>
      <c r="APV12" s="22"/>
      <c r="APW12" s="22"/>
      <c r="APX12" s="22"/>
      <c r="APY12" s="22"/>
      <c r="APZ12" s="22"/>
      <c r="AQA12" s="22"/>
      <c r="AQB12" s="22"/>
      <c r="AQC12" s="22"/>
      <c r="AQD12" s="22"/>
      <c r="AQE12" s="22"/>
      <c r="AQF12" s="22"/>
      <c r="AQG12" s="22"/>
      <c r="AQH12" s="22"/>
      <c r="AQI12" s="22"/>
      <c r="AQJ12" s="22"/>
      <c r="AQK12" s="22"/>
      <c r="AQL12" s="22"/>
      <c r="AQM12" s="22"/>
      <c r="AQN12" s="22"/>
      <c r="AQO12" s="22"/>
      <c r="AQP12" s="22"/>
      <c r="AQQ12" s="22"/>
      <c r="AQR12" s="22"/>
      <c r="AQS12" s="22"/>
      <c r="AQT12" s="22"/>
      <c r="AQU12" s="22"/>
      <c r="AQV12" s="22"/>
      <c r="AQW12" s="22"/>
      <c r="AQX12" s="22"/>
      <c r="AQY12" s="22"/>
      <c r="AQZ12" s="22"/>
      <c r="ARA12" s="22"/>
      <c r="ARB12" s="22"/>
      <c r="ARC12" s="22"/>
      <c r="ARD12" s="22"/>
      <c r="ARE12" s="22"/>
      <c r="ARF12" s="22"/>
      <c r="ARG12" s="22"/>
      <c r="ARH12" s="22"/>
      <c r="ARI12" s="22"/>
      <c r="ARJ12" s="22"/>
      <c r="ARK12" s="22"/>
      <c r="ARL12" s="22"/>
      <c r="ARM12" s="22"/>
      <c r="ARN12" s="22"/>
      <c r="ARO12" s="22"/>
      <c r="ARP12" s="22"/>
      <c r="ARQ12" s="22"/>
      <c r="ARR12" s="22"/>
      <c r="ARS12" s="22"/>
      <c r="ART12" s="22"/>
      <c r="ARU12" s="22"/>
      <c r="ARV12" s="22"/>
      <c r="ARW12" s="22"/>
      <c r="ARX12" s="22"/>
      <c r="ARY12" s="22"/>
      <c r="ARZ12" s="22"/>
      <c r="ASA12" s="22"/>
      <c r="ASB12" s="22"/>
      <c r="ASC12" s="22"/>
      <c r="ASD12" s="22"/>
      <c r="ASE12" s="22"/>
      <c r="ASF12" s="22"/>
      <c r="ASG12" s="22"/>
      <c r="ASH12" s="22"/>
      <c r="ASI12" s="22"/>
      <c r="ASJ12" s="22"/>
      <c r="ASK12" s="22"/>
      <c r="ASL12" s="22"/>
      <c r="ASM12" s="22"/>
      <c r="ASN12" s="22"/>
      <c r="ASO12" s="22"/>
      <c r="ASP12" s="22"/>
      <c r="ASQ12" s="22"/>
      <c r="ASR12" s="22"/>
      <c r="ASS12" s="22"/>
      <c r="AST12" s="22"/>
      <c r="ASU12" s="22"/>
      <c r="ASV12" s="22"/>
      <c r="ASW12" s="22"/>
      <c r="ASX12" s="22"/>
      <c r="ASY12" s="22"/>
      <c r="ASZ12" s="22"/>
      <c r="ATA12" s="22"/>
      <c r="ATB12" s="22"/>
      <c r="ATC12" s="22"/>
      <c r="ATD12" s="22"/>
      <c r="ATE12" s="22"/>
      <c r="ATF12" s="22"/>
      <c r="ATG12" s="22"/>
      <c r="ATH12" s="22"/>
      <c r="ATI12" s="22"/>
      <c r="ATJ12" s="22"/>
      <c r="ATK12" s="22"/>
      <c r="ATL12" s="22"/>
      <c r="ATM12" s="22"/>
      <c r="ATN12" s="22"/>
      <c r="ATO12" s="22"/>
      <c r="ATP12" s="22"/>
      <c r="ATQ12" s="22"/>
      <c r="ATR12" s="22"/>
      <c r="ATS12" s="22"/>
      <c r="ATT12" s="22"/>
      <c r="ATU12" s="22"/>
      <c r="ATV12" s="22"/>
      <c r="ATW12" s="22"/>
      <c r="ATX12" s="22"/>
      <c r="ATY12" s="22"/>
      <c r="ATZ12" s="22"/>
      <c r="AUA12" s="22"/>
      <c r="AUB12" s="22"/>
      <c r="AUC12" s="22"/>
      <c r="AUD12" s="22"/>
      <c r="AUE12" s="22"/>
      <c r="AUF12" s="22"/>
      <c r="AUG12" s="22"/>
      <c r="AUH12" s="22"/>
      <c r="AUI12" s="22"/>
      <c r="AUJ12" s="22"/>
      <c r="AUK12" s="22"/>
      <c r="AUL12" s="22"/>
      <c r="AUM12" s="22"/>
      <c r="AUN12" s="22"/>
      <c r="AUO12" s="22"/>
      <c r="AUP12" s="22"/>
      <c r="AUQ12" s="22"/>
      <c r="AUR12" s="22"/>
      <c r="AUS12" s="22"/>
      <c r="AUT12" s="22"/>
      <c r="AUU12" s="22"/>
      <c r="AUV12" s="22"/>
      <c r="AUW12" s="22"/>
      <c r="AUX12" s="22"/>
      <c r="AUY12" s="22"/>
      <c r="AUZ12" s="22"/>
      <c r="AVA12" s="22"/>
      <c r="AVB12" s="22"/>
      <c r="AVC12" s="22"/>
      <c r="AVD12" s="22"/>
      <c r="AVE12" s="22"/>
      <c r="AVF12" s="22"/>
      <c r="AVG12" s="22"/>
      <c r="AVH12" s="22"/>
      <c r="AVI12" s="22"/>
      <c r="AVJ12" s="22"/>
      <c r="AVK12" s="22"/>
      <c r="AVL12" s="22"/>
      <c r="AVM12" s="22"/>
      <c r="AVN12" s="22"/>
      <c r="AVO12" s="22"/>
      <c r="AVP12" s="22"/>
      <c r="AVQ12" s="22"/>
      <c r="AVR12" s="22"/>
      <c r="AVS12" s="22"/>
      <c r="AVT12" s="22"/>
      <c r="AVU12" s="22"/>
      <c r="AVV12" s="22"/>
      <c r="AVW12" s="22"/>
      <c r="AVX12" s="22"/>
      <c r="AVY12" s="22"/>
      <c r="AVZ12" s="22"/>
      <c r="AWA12" s="22"/>
      <c r="AWB12" s="22"/>
      <c r="AWC12" s="22"/>
      <c r="AWD12" s="22"/>
      <c r="AWE12" s="22"/>
      <c r="AWF12" s="22"/>
      <c r="AWG12" s="22"/>
      <c r="AWH12" s="22"/>
      <c r="AWI12" s="22"/>
      <c r="AWJ12" s="22"/>
      <c r="AWK12" s="22"/>
      <c r="AWL12" s="22"/>
      <c r="AWM12" s="22"/>
      <c r="AWN12" s="22"/>
      <c r="AWO12" s="22"/>
      <c r="AWP12" s="22"/>
      <c r="AWQ12" s="22"/>
      <c r="AWR12" s="22"/>
      <c r="AWS12" s="22"/>
      <c r="AWT12" s="22"/>
      <c r="AWU12" s="22"/>
      <c r="AWV12" s="22"/>
      <c r="AWW12" s="22"/>
      <c r="AWX12" s="22"/>
      <c r="AWY12" s="22"/>
      <c r="AWZ12" s="22"/>
      <c r="AXA12" s="22"/>
      <c r="AXB12" s="22"/>
      <c r="AXC12" s="22"/>
      <c r="AXD12" s="22"/>
      <c r="AXE12" s="22"/>
      <c r="AXF12" s="22"/>
      <c r="AXG12" s="22"/>
      <c r="AXH12" s="22"/>
      <c r="AXI12" s="22"/>
      <c r="AXJ12" s="22"/>
      <c r="AXK12" s="22"/>
      <c r="AXL12" s="22"/>
      <c r="AXM12" s="22"/>
      <c r="AXN12" s="22"/>
      <c r="AXO12" s="22"/>
      <c r="AXP12" s="22"/>
      <c r="AXQ12" s="22"/>
      <c r="AXR12" s="22"/>
      <c r="AXS12" s="22"/>
      <c r="AXT12" s="22"/>
      <c r="AXU12" s="22"/>
      <c r="AXV12" s="22"/>
      <c r="AXW12" s="22"/>
      <c r="AXX12" s="22"/>
      <c r="AXY12" s="22"/>
      <c r="AXZ12" s="22"/>
      <c r="AYA12" s="22"/>
      <c r="AYB12" s="22"/>
      <c r="AYC12" s="22"/>
      <c r="AYD12" s="22"/>
      <c r="AYE12" s="22"/>
      <c r="AYF12" s="22"/>
      <c r="AYG12" s="22"/>
      <c r="AYH12" s="22"/>
      <c r="AYI12" s="22"/>
      <c r="AYJ12" s="22"/>
      <c r="AYK12" s="22"/>
      <c r="AYL12" s="22"/>
      <c r="AYM12" s="22"/>
      <c r="AYN12" s="22"/>
      <c r="AYO12" s="22"/>
      <c r="AYP12" s="22"/>
      <c r="AYQ12" s="22"/>
      <c r="AYR12" s="22"/>
      <c r="AYS12" s="22"/>
      <c r="AYT12" s="22"/>
      <c r="AYU12" s="22"/>
      <c r="AYV12" s="22"/>
      <c r="AYW12" s="22"/>
      <c r="AYX12" s="22"/>
      <c r="AYY12" s="22"/>
      <c r="AYZ12" s="22"/>
      <c r="AZA12" s="22"/>
      <c r="AZB12" s="22"/>
      <c r="AZC12" s="22"/>
      <c r="AZD12" s="22"/>
      <c r="AZE12" s="22"/>
      <c r="AZF12" s="22"/>
      <c r="AZG12" s="22"/>
      <c r="AZH12" s="22"/>
      <c r="AZI12" s="22"/>
      <c r="AZJ12" s="22"/>
      <c r="AZK12" s="22"/>
      <c r="AZL12" s="22"/>
      <c r="AZM12" s="22"/>
      <c r="AZN12" s="22"/>
      <c r="AZO12" s="22"/>
      <c r="AZP12" s="22"/>
      <c r="AZQ12" s="22"/>
      <c r="AZR12" s="22"/>
      <c r="AZS12" s="22"/>
      <c r="AZT12" s="22"/>
      <c r="AZU12" s="22"/>
      <c r="AZV12" s="22"/>
      <c r="AZW12" s="22"/>
      <c r="AZX12" s="22"/>
      <c r="AZY12" s="22"/>
      <c r="AZZ12" s="22"/>
      <c r="BAA12" s="22"/>
      <c r="BAB12" s="22"/>
      <c r="BAC12" s="22"/>
      <c r="BAD12" s="22"/>
      <c r="BAE12" s="22"/>
      <c r="BAF12" s="22"/>
      <c r="BAG12" s="22"/>
      <c r="BAH12" s="22"/>
      <c r="BAI12" s="22"/>
      <c r="BAJ12" s="22"/>
      <c r="BAK12" s="22"/>
      <c r="BAL12" s="22"/>
      <c r="BAM12" s="22"/>
      <c r="BAN12" s="22"/>
      <c r="BAO12" s="22"/>
      <c r="BAP12" s="22"/>
      <c r="BAQ12" s="22"/>
      <c r="BAR12" s="22"/>
      <c r="BAS12" s="22"/>
      <c r="BAT12" s="22"/>
      <c r="BAU12" s="22"/>
      <c r="BAV12" s="22"/>
      <c r="BAW12" s="22"/>
      <c r="BAX12" s="22"/>
      <c r="BAY12" s="22"/>
      <c r="BAZ12" s="22"/>
      <c r="BBA12" s="22"/>
      <c r="BBB12" s="22"/>
      <c r="BBC12" s="22"/>
      <c r="BBD12" s="22"/>
      <c r="BBE12" s="22"/>
      <c r="BBF12" s="22"/>
      <c r="BBG12" s="22"/>
      <c r="BBH12" s="22"/>
      <c r="BBI12" s="22"/>
      <c r="BBJ12" s="22"/>
      <c r="BBK12" s="22"/>
      <c r="BBL12" s="22"/>
      <c r="BBM12" s="22"/>
      <c r="BBN12" s="22"/>
      <c r="BBO12" s="22"/>
      <c r="BBP12" s="22"/>
      <c r="BBQ12" s="22"/>
      <c r="BBR12" s="22"/>
      <c r="BBS12" s="22"/>
      <c r="BBT12" s="22"/>
      <c r="BBU12" s="22"/>
      <c r="BBV12" s="22"/>
      <c r="BBW12" s="22"/>
      <c r="BBX12" s="22"/>
      <c r="BBY12" s="22"/>
      <c r="BBZ12" s="22"/>
      <c r="BCA12" s="22"/>
      <c r="BCB12" s="22"/>
      <c r="BCC12" s="22"/>
      <c r="BCD12" s="22"/>
      <c r="BCE12" s="22"/>
      <c r="BCF12" s="22"/>
      <c r="BCG12" s="22"/>
      <c r="BCH12" s="22"/>
      <c r="BCI12" s="22"/>
      <c r="BCJ12" s="22"/>
      <c r="BCK12" s="22"/>
      <c r="BCL12" s="22"/>
      <c r="BCM12" s="22"/>
      <c r="BCN12" s="22"/>
      <c r="BCO12" s="22"/>
      <c r="BCP12" s="22"/>
      <c r="BCQ12" s="22"/>
      <c r="BCR12" s="22"/>
      <c r="BCS12" s="22"/>
      <c r="BCT12" s="22"/>
      <c r="BCU12" s="22"/>
      <c r="BCV12" s="22"/>
      <c r="BCW12" s="22"/>
      <c r="BCX12" s="22"/>
      <c r="BCY12" s="22"/>
      <c r="BCZ12" s="22"/>
      <c r="BDA12" s="22"/>
      <c r="BDB12" s="22"/>
      <c r="BDC12" s="22"/>
      <c r="BDD12" s="22"/>
      <c r="BDE12" s="22"/>
      <c r="BDF12" s="22"/>
      <c r="BDG12" s="22"/>
      <c r="BDH12" s="22"/>
      <c r="BDI12" s="22"/>
      <c r="BDJ12" s="22"/>
      <c r="BDK12" s="22"/>
      <c r="BDL12" s="22"/>
      <c r="BDM12" s="22"/>
      <c r="BDN12" s="22"/>
      <c r="BDO12" s="22"/>
      <c r="BDP12" s="22"/>
      <c r="BDQ12" s="22"/>
      <c r="BDR12" s="22"/>
      <c r="BDS12" s="22"/>
      <c r="BDT12" s="22"/>
      <c r="BDU12" s="22"/>
      <c r="BDV12" s="22"/>
      <c r="BDW12" s="22"/>
      <c r="BDX12" s="22"/>
      <c r="BDY12" s="22"/>
      <c r="BDZ12" s="22"/>
      <c r="BEA12" s="22"/>
      <c r="BEB12" s="22"/>
      <c r="BEC12" s="22"/>
      <c r="BED12" s="22"/>
      <c r="BEE12" s="22"/>
      <c r="BEF12" s="22"/>
      <c r="BEG12" s="22"/>
      <c r="BEH12" s="22"/>
      <c r="BEI12" s="22"/>
      <c r="BEJ12" s="22"/>
      <c r="BEK12" s="22"/>
      <c r="BEL12" s="22"/>
      <c r="BEM12" s="22"/>
      <c r="BEN12" s="22"/>
      <c r="BEO12" s="22"/>
      <c r="BEP12" s="22"/>
      <c r="BEQ12" s="22"/>
      <c r="BER12" s="22"/>
      <c r="BES12" s="22"/>
      <c r="BET12" s="22"/>
      <c r="BEU12" s="22"/>
      <c r="BEV12" s="22"/>
      <c r="BEW12" s="22"/>
      <c r="BEX12" s="22"/>
      <c r="BEY12" s="22"/>
      <c r="BEZ12" s="22"/>
      <c r="BFA12" s="22"/>
      <c r="BFB12" s="22"/>
      <c r="BFC12" s="22"/>
      <c r="BFD12" s="22"/>
      <c r="BFE12" s="22"/>
      <c r="BFF12" s="22"/>
      <c r="BFG12" s="22"/>
      <c r="BFH12" s="22"/>
      <c r="BFI12" s="22"/>
      <c r="BFJ12" s="22"/>
      <c r="BFK12" s="22"/>
      <c r="BFL12" s="22"/>
      <c r="BFM12" s="22"/>
      <c r="BFN12" s="22"/>
      <c r="BFO12" s="22"/>
      <c r="BFP12" s="22"/>
      <c r="BFQ12" s="22"/>
      <c r="BFR12" s="22"/>
      <c r="BFS12" s="22"/>
      <c r="BFT12" s="22"/>
      <c r="BFU12" s="22"/>
      <c r="BFV12" s="22"/>
      <c r="BFW12" s="22"/>
      <c r="BFX12" s="22"/>
      <c r="BFY12" s="22"/>
      <c r="BFZ12" s="22"/>
      <c r="BGA12" s="22"/>
      <c r="BGB12" s="22"/>
      <c r="BGC12" s="22"/>
      <c r="BGD12" s="22"/>
      <c r="BGE12" s="22"/>
      <c r="BGF12" s="22"/>
      <c r="BGG12" s="22"/>
      <c r="BGH12" s="22"/>
      <c r="BGI12" s="22"/>
      <c r="BGJ12" s="22"/>
      <c r="BGK12" s="22"/>
      <c r="BGL12" s="22"/>
      <c r="BGM12" s="22"/>
      <c r="BGN12" s="22"/>
      <c r="BGO12" s="22"/>
      <c r="BGP12" s="22"/>
      <c r="BGQ12" s="22"/>
      <c r="BGR12" s="22"/>
      <c r="BGS12" s="22"/>
      <c r="BGT12" s="22"/>
      <c r="BGU12" s="22"/>
      <c r="BGV12" s="22"/>
      <c r="BGW12" s="22"/>
      <c r="BGX12" s="22"/>
      <c r="BGY12" s="22"/>
      <c r="BGZ12" s="22"/>
      <c r="BHA12" s="22"/>
      <c r="BHB12" s="22"/>
      <c r="BHC12" s="22"/>
      <c r="BHD12" s="22"/>
      <c r="BHE12" s="22"/>
      <c r="BHF12" s="22"/>
      <c r="BHG12" s="22"/>
      <c r="BHH12" s="22"/>
      <c r="BHI12" s="22"/>
      <c r="BHJ12" s="22"/>
      <c r="BHK12" s="22"/>
      <c r="BHL12" s="22"/>
      <c r="BHM12" s="22"/>
      <c r="BHN12" s="22"/>
      <c r="BHO12" s="22"/>
      <c r="BHP12" s="22"/>
      <c r="BHQ12" s="22"/>
      <c r="BHR12" s="22"/>
      <c r="BHS12" s="22"/>
      <c r="BHT12" s="22"/>
      <c r="BHU12" s="22"/>
      <c r="BHV12" s="22"/>
      <c r="BHW12" s="22"/>
      <c r="BHX12" s="22"/>
      <c r="BHY12" s="22"/>
      <c r="BHZ12" s="22"/>
      <c r="BIA12" s="22"/>
      <c r="BIB12" s="22"/>
      <c r="BIC12" s="22"/>
      <c r="BID12" s="22"/>
      <c r="BIE12" s="22"/>
      <c r="BIF12" s="22"/>
      <c r="BIG12" s="22"/>
      <c r="BIH12" s="22"/>
      <c r="BII12" s="22"/>
      <c r="BIJ12" s="22"/>
      <c r="BIK12" s="22"/>
      <c r="BIL12" s="22"/>
      <c r="BIM12" s="22"/>
      <c r="BIN12" s="22"/>
      <c r="BIO12" s="22"/>
      <c r="BIP12" s="22"/>
      <c r="BIQ12" s="22"/>
      <c r="BIR12" s="22"/>
      <c r="BIS12" s="22"/>
      <c r="BIT12" s="22"/>
      <c r="BIU12" s="22"/>
      <c r="BIV12" s="22"/>
      <c r="BIW12" s="22"/>
      <c r="BIX12" s="22"/>
      <c r="BIY12" s="22"/>
      <c r="BIZ12" s="22"/>
      <c r="BJA12" s="22"/>
      <c r="BJB12" s="22"/>
      <c r="BJC12" s="22"/>
      <c r="BJD12" s="22"/>
      <c r="BJE12" s="22"/>
      <c r="BJF12" s="22"/>
      <c r="BJG12" s="22"/>
      <c r="BJH12" s="22"/>
      <c r="BJI12" s="22"/>
      <c r="BJJ12" s="22"/>
      <c r="BJK12" s="22"/>
      <c r="BJL12" s="22"/>
      <c r="BJM12" s="22"/>
      <c r="BJN12" s="22"/>
      <c r="BJO12" s="22"/>
      <c r="BJP12" s="22"/>
      <c r="BJQ12" s="22"/>
      <c r="BJR12" s="22"/>
      <c r="BJS12" s="22"/>
      <c r="BJT12" s="22"/>
      <c r="BJU12" s="22"/>
      <c r="BJV12" s="22"/>
      <c r="BJW12" s="22"/>
      <c r="BJX12" s="22"/>
      <c r="BJY12" s="22"/>
      <c r="BJZ12" s="22"/>
      <c r="BKA12" s="22"/>
      <c r="BKB12" s="22"/>
      <c r="BKC12" s="22"/>
      <c r="BKD12" s="22"/>
      <c r="BKE12" s="22"/>
      <c r="BKF12" s="22"/>
      <c r="BKG12" s="22"/>
      <c r="BKH12" s="22"/>
      <c r="BKI12" s="22"/>
      <c r="BKJ12" s="22"/>
      <c r="BKK12" s="22"/>
      <c r="BKL12" s="22"/>
      <c r="BKM12" s="22"/>
      <c r="BKN12" s="22"/>
      <c r="BKO12" s="22"/>
      <c r="BKP12" s="22"/>
      <c r="BKQ12" s="22"/>
      <c r="BKR12" s="22"/>
      <c r="BKS12" s="22"/>
      <c r="BKT12" s="22"/>
      <c r="BKU12" s="22"/>
      <c r="BKV12" s="22"/>
      <c r="BKW12" s="22"/>
      <c r="BKX12" s="22"/>
      <c r="BKY12" s="22"/>
      <c r="BKZ12" s="22"/>
      <c r="BLA12" s="22"/>
      <c r="BLB12" s="22"/>
      <c r="BLC12" s="22"/>
      <c r="BLD12" s="22"/>
      <c r="BLE12" s="22"/>
      <c r="BLF12" s="22"/>
      <c r="BLG12" s="22"/>
      <c r="BLH12" s="22"/>
      <c r="BLI12" s="22"/>
      <c r="BLJ12" s="22"/>
      <c r="BLK12" s="22"/>
      <c r="BLL12" s="22"/>
      <c r="BLM12" s="22"/>
      <c r="BLN12" s="22"/>
      <c r="BLO12" s="22"/>
      <c r="BLP12" s="22"/>
      <c r="BLQ12" s="22"/>
      <c r="BLR12" s="22"/>
      <c r="BLS12" s="22"/>
      <c r="BLT12" s="22"/>
      <c r="BLU12" s="22"/>
      <c r="BLV12" s="22"/>
      <c r="BLW12" s="22"/>
      <c r="BLX12" s="22"/>
      <c r="BLY12" s="22"/>
      <c r="BLZ12" s="22"/>
      <c r="BMA12" s="22"/>
      <c r="BMB12" s="22"/>
      <c r="BMC12" s="22"/>
      <c r="BMD12" s="22"/>
      <c r="BME12" s="22"/>
      <c r="BMF12" s="22"/>
      <c r="BMG12" s="22"/>
      <c r="BMH12" s="22"/>
      <c r="BMI12" s="22"/>
      <c r="BMJ12" s="22"/>
      <c r="BMK12" s="22"/>
      <c r="BML12" s="22"/>
      <c r="BMM12" s="22"/>
      <c r="BMN12" s="22"/>
      <c r="BMO12" s="22"/>
      <c r="BMP12" s="22"/>
      <c r="BMQ12" s="22"/>
      <c r="BMR12" s="22"/>
      <c r="BMS12" s="22"/>
      <c r="BMT12" s="22"/>
      <c r="BMU12" s="22"/>
      <c r="BMV12" s="22"/>
      <c r="BMW12" s="22"/>
      <c r="BMX12" s="22"/>
      <c r="BMY12" s="22"/>
      <c r="BMZ12" s="22"/>
      <c r="BNA12" s="22"/>
      <c r="BNB12" s="22"/>
      <c r="BNC12" s="22"/>
      <c r="BND12" s="22"/>
      <c r="BNE12" s="22"/>
      <c r="BNF12" s="22"/>
      <c r="BNG12" s="22"/>
      <c r="BNH12" s="22"/>
      <c r="BNI12" s="22"/>
      <c r="BNJ12" s="22"/>
      <c r="BNK12" s="22"/>
      <c r="BNL12" s="22"/>
      <c r="BNM12" s="22"/>
      <c r="BNN12" s="22"/>
      <c r="BNO12" s="22"/>
      <c r="BNP12" s="22"/>
      <c r="BNQ12" s="22"/>
      <c r="BNR12" s="22"/>
      <c r="BNS12" s="22"/>
      <c r="BNT12" s="22"/>
      <c r="BNU12" s="22"/>
      <c r="BNV12" s="22"/>
      <c r="BNW12" s="22"/>
      <c r="BNX12" s="22"/>
      <c r="BNY12" s="22"/>
      <c r="BNZ12" s="22"/>
      <c r="BOA12" s="22"/>
      <c r="BOB12" s="22"/>
      <c r="BOC12" s="22"/>
      <c r="BOD12" s="22"/>
      <c r="BOE12" s="22"/>
      <c r="BOF12" s="22"/>
      <c r="BOG12" s="22"/>
      <c r="BOH12" s="22"/>
      <c r="BOI12" s="22"/>
      <c r="BOJ12" s="22"/>
      <c r="BOK12" s="22"/>
      <c r="BOL12" s="22"/>
      <c r="BOM12" s="22"/>
      <c r="BON12" s="22"/>
      <c r="BOO12" s="22"/>
      <c r="BOP12" s="22"/>
      <c r="BOQ12" s="22"/>
      <c r="BOR12" s="22"/>
      <c r="BOS12" s="22"/>
      <c r="BOT12" s="22"/>
      <c r="BOU12" s="22"/>
      <c r="BOV12" s="22"/>
      <c r="BOW12" s="22"/>
      <c r="BOX12" s="22"/>
      <c r="BOY12" s="22"/>
      <c r="BOZ12" s="22"/>
      <c r="BPA12" s="22"/>
      <c r="BPB12" s="22"/>
      <c r="BPC12" s="22"/>
      <c r="BPD12" s="22"/>
      <c r="BPE12" s="22"/>
      <c r="BPF12" s="22"/>
      <c r="BPG12" s="22"/>
      <c r="BPH12" s="22"/>
      <c r="BPI12" s="22"/>
      <c r="BPJ12" s="22"/>
      <c r="BPK12" s="22"/>
      <c r="BPL12" s="22"/>
      <c r="BPM12" s="22"/>
      <c r="BPN12" s="22"/>
      <c r="BPO12" s="22"/>
      <c r="BPP12" s="22"/>
      <c r="BPQ12" s="22"/>
      <c r="BPR12" s="22"/>
      <c r="BPS12" s="22"/>
      <c r="BPT12" s="22"/>
      <c r="BPU12" s="22"/>
      <c r="BPV12" s="22"/>
      <c r="BPW12" s="22"/>
      <c r="BPX12" s="22"/>
      <c r="BPY12" s="22"/>
      <c r="BPZ12" s="22"/>
      <c r="BQA12" s="22"/>
      <c r="BQB12" s="22"/>
      <c r="BQC12" s="22"/>
      <c r="BQD12" s="22"/>
      <c r="BQE12" s="22"/>
      <c r="BQF12" s="22"/>
      <c r="BQG12" s="22"/>
      <c r="BQH12" s="22"/>
      <c r="BQI12" s="22"/>
      <c r="BQJ12" s="22"/>
      <c r="BQK12" s="22"/>
      <c r="BQL12" s="22"/>
      <c r="BQM12" s="22"/>
      <c r="BQN12" s="22"/>
      <c r="BQO12" s="22"/>
      <c r="BQP12" s="22"/>
      <c r="BQQ12" s="22"/>
      <c r="BQR12" s="22"/>
      <c r="BQS12" s="22"/>
      <c r="BQT12" s="22"/>
      <c r="BQU12" s="22"/>
      <c r="BQV12" s="22"/>
      <c r="BQW12" s="22"/>
      <c r="BQX12" s="22"/>
      <c r="BQY12" s="22"/>
      <c r="BQZ12" s="22"/>
      <c r="BRA12" s="22"/>
      <c r="BRB12" s="22"/>
      <c r="BRC12" s="22"/>
      <c r="BRD12" s="22"/>
      <c r="BRE12" s="22"/>
      <c r="BRF12" s="22"/>
      <c r="BRG12" s="22"/>
      <c r="BRH12" s="22"/>
      <c r="BRI12" s="22"/>
      <c r="BRJ12" s="22"/>
      <c r="BRK12" s="22"/>
      <c r="BRL12" s="22"/>
      <c r="BRM12" s="22"/>
      <c r="BRN12" s="22"/>
      <c r="BRO12" s="22"/>
      <c r="BRP12" s="22"/>
      <c r="BRQ12" s="22"/>
      <c r="BRR12" s="22"/>
      <c r="BRS12" s="22"/>
      <c r="BRT12" s="22"/>
      <c r="BRU12" s="22"/>
      <c r="BRV12" s="22"/>
      <c r="BRW12" s="22"/>
      <c r="BRX12" s="22"/>
      <c r="BRY12" s="22"/>
      <c r="BRZ12" s="22"/>
      <c r="BSA12" s="22"/>
      <c r="BSB12" s="22"/>
      <c r="BSC12" s="22"/>
      <c r="BSD12" s="22"/>
      <c r="BSE12" s="22"/>
      <c r="BSF12" s="22"/>
      <c r="BSG12" s="22"/>
      <c r="BSH12" s="22"/>
      <c r="BSI12" s="22"/>
      <c r="BSJ12" s="22"/>
      <c r="BSK12" s="22"/>
      <c r="BSL12" s="22"/>
      <c r="BSM12" s="22"/>
      <c r="BSN12" s="22"/>
      <c r="BSO12" s="22"/>
      <c r="BSP12" s="22"/>
      <c r="BSQ12" s="22"/>
      <c r="BSR12" s="22"/>
      <c r="BSS12" s="22"/>
      <c r="BST12" s="22"/>
      <c r="BSU12" s="22"/>
      <c r="BSV12" s="22"/>
      <c r="BSW12" s="22"/>
      <c r="BSX12" s="22"/>
      <c r="BSY12" s="22"/>
      <c r="BSZ12" s="22"/>
      <c r="BTA12" s="22"/>
      <c r="BTB12" s="22"/>
      <c r="BTC12" s="22"/>
      <c r="BTD12" s="22"/>
      <c r="BTE12" s="22"/>
      <c r="BTF12" s="22"/>
      <c r="BTG12" s="22"/>
      <c r="BTH12" s="22"/>
      <c r="BTI12" s="22"/>
      <c r="BTJ12" s="22"/>
      <c r="BTK12" s="22"/>
      <c r="BTL12" s="22"/>
      <c r="BTM12" s="22"/>
      <c r="BTN12" s="22"/>
      <c r="BTO12" s="22"/>
      <c r="BTP12" s="22"/>
      <c r="BTQ12" s="22"/>
      <c r="BTR12" s="22"/>
      <c r="BTS12" s="22"/>
      <c r="BTT12" s="22"/>
      <c r="BTU12" s="22"/>
      <c r="BTV12" s="22"/>
      <c r="BTW12" s="22"/>
      <c r="BTX12" s="22"/>
      <c r="BTY12" s="22"/>
      <c r="BTZ12" s="22"/>
      <c r="BUA12" s="22"/>
      <c r="BUB12" s="22"/>
      <c r="BUC12" s="22"/>
      <c r="BUD12" s="22"/>
      <c r="BUE12" s="22"/>
      <c r="BUF12" s="22"/>
      <c r="BUG12" s="22"/>
      <c r="BUH12" s="22"/>
      <c r="BUI12" s="22"/>
      <c r="BUJ12" s="22"/>
      <c r="BUK12" s="22"/>
      <c r="BUL12" s="22"/>
      <c r="BUM12" s="22"/>
      <c r="BUN12" s="22"/>
      <c r="BUO12" s="22"/>
      <c r="BUP12" s="22"/>
      <c r="BUQ12" s="22"/>
      <c r="BUR12" s="22"/>
      <c r="BUS12" s="22"/>
      <c r="BUT12" s="22"/>
      <c r="BUU12" s="22"/>
      <c r="BUV12" s="22"/>
      <c r="BUW12" s="22"/>
      <c r="BUX12" s="22"/>
      <c r="BUY12" s="22"/>
      <c r="BUZ12" s="22"/>
      <c r="BVA12" s="22"/>
      <c r="BVB12" s="22"/>
      <c r="BVC12" s="22"/>
      <c r="BVD12" s="22"/>
      <c r="BVE12" s="22"/>
      <c r="BVF12" s="22"/>
      <c r="BVG12" s="22"/>
      <c r="BVH12" s="22"/>
      <c r="BVI12" s="22"/>
      <c r="BVJ12" s="22"/>
      <c r="BVK12" s="22"/>
      <c r="BVL12" s="22"/>
      <c r="BVM12" s="22"/>
      <c r="BVN12" s="22"/>
      <c r="BVO12" s="22"/>
      <c r="BVP12" s="22"/>
      <c r="BVQ12" s="22"/>
      <c r="BVR12" s="22"/>
      <c r="BVS12" s="22"/>
      <c r="BVT12" s="22"/>
      <c r="BVU12" s="22"/>
      <c r="BVV12" s="22"/>
      <c r="BVW12" s="22"/>
      <c r="BVX12" s="22"/>
      <c r="BVY12" s="22"/>
      <c r="BVZ12" s="22"/>
      <c r="BWA12" s="22"/>
      <c r="BWB12" s="22"/>
      <c r="BWC12" s="22"/>
      <c r="BWD12" s="22"/>
      <c r="BWE12" s="22"/>
      <c r="BWF12" s="22"/>
      <c r="BWG12" s="22"/>
      <c r="BWH12" s="22"/>
      <c r="BWI12" s="22"/>
      <c r="BWJ12" s="22"/>
      <c r="BWK12" s="22"/>
      <c r="BWL12" s="22"/>
      <c r="BWM12" s="22"/>
      <c r="BWN12" s="22"/>
      <c r="BWO12" s="22"/>
      <c r="BWP12" s="22"/>
      <c r="BWQ12" s="22"/>
      <c r="BWR12" s="22"/>
      <c r="BWS12" s="22"/>
      <c r="BWT12" s="22"/>
      <c r="BWU12" s="22"/>
      <c r="BWV12" s="22"/>
      <c r="BWW12" s="22"/>
      <c r="BWX12" s="22"/>
      <c r="BWY12" s="22"/>
      <c r="BWZ12" s="22"/>
      <c r="BXA12" s="22"/>
      <c r="BXB12" s="22"/>
      <c r="BXC12" s="22"/>
      <c r="BXD12" s="22"/>
      <c r="BXE12" s="22"/>
      <c r="BXF12" s="22"/>
      <c r="BXG12" s="22"/>
      <c r="BXH12" s="22"/>
      <c r="BXI12" s="22"/>
      <c r="BXJ12" s="22"/>
      <c r="BXK12" s="22"/>
      <c r="BXL12" s="22"/>
      <c r="BXM12" s="22"/>
      <c r="BXN12" s="22"/>
      <c r="BXO12" s="22"/>
      <c r="BXP12" s="22"/>
      <c r="BXQ12" s="22"/>
      <c r="BXR12" s="22"/>
      <c r="BXS12" s="22"/>
      <c r="BXT12" s="22"/>
      <c r="BXU12" s="22"/>
      <c r="BXV12" s="22"/>
      <c r="BXW12" s="22"/>
      <c r="BXX12" s="22"/>
      <c r="BXY12" s="22"/>
      <c r="BXZ12" s="22"/>
      <c r="BYA12" s="22"/>
      <c r="BYB12" s="22"/>
      <c r="BYC12" s="22"/>
      <c r="BYD12" s="22"/>
      <c r="BYE12" s="22"/>
      <c r="BYF12" s="22"/>
      <c r="BYG12" s="22"/>
      <c r="BYH12" s="22"/>
      <c r="BYI12" s="22"/>
      <c r="BYJ12" s="22"/>
      <c r="BYK12" s="22"/>
      <c r="BYL12" s="22"/>
      <c r="BYM12" s="22"/>
      <c r="BYN12" s="22"/>
      <c r="BYO12" s="22"/>
      <c r="BYP12" s="22"/>
      <c r="BYQ12" s="22"/>
      <c r="BYR12" s="22"/>
      <c r="BYS12" s="22"/>
      <c r="BYT12" s="22"/>
      <c r="BYU12" s="22"/>
      <c r="BYV12" s="22"/>
      <c r="BYW12" s="22"/>
      <c r="BYX12" s="22"/>
      <c r="BYY12" s="22"/>
      <c r="BYZ12" s="22"/>
      <c r="BZA12" s="22"/>
      <c r="BZB12" s="22"/>
      <c r="BZC12" s="22"/>
      <c r="BZD12" s="22"/>
      <c r="BZE12" s="22"/>
      <c r="BZF12" s="22"/>
      <c r="BZG12" s="22"/>
      <c r="BZH12" s="22"/>
      <c r="BZI12" s="22"/>
      <c r="BZJ12" s="22"/>
      <c r="BZK12" s="22"/>
      <c r="BZL12" s="22"/>
      <c r="BZM12" s="22"/>
      <c r="BZN12" s="22"/>
      <c r="BZO12" s="22"/>
      <c r="BZP12" s="22"/>
      <c r="BZQ12" s="22"/>
      <c r="BZR12" s="22"/>
      <c r="BZS12" s="22"/>
      <c r="BZT12" s="22"/>
      <c r="BZU12" s="22"/>
      <c r="BZV12" s="22"/>
      <c r="BZW12" s="22"/>
      <c r="BZX12" s="22"/>
      <c r="BZY12" s="22"/>
      <c r="BZZ12" s="22"/>
      <c r="CAA12" s="22"/>
      <c r="CAB12" s="22"/>
      <c r="CAC12" s="22"/>
      <c r="CAD12" s="22"/>
      <c r="CAE12" s="22"/>
      <c r="CAF12" s="22"/>
      <c r="CAG12" s="22"/>
      <c r="CAH12" s="22"/>
      <c r="CAI12" s="22"/>
      <c r="CAJ12" s="22"/>
      <c r="CAK12" s="22"/>
      <c r="CAL12" s="22"/>
      <c r="CAM12" s="22"/>
      <c r="CAN12" s="22"/>
      <c r="CAO12" s="22"/>
      <c r="CAP12" s="22"/>
      <c r="CAQ12" s="22"/>
      <c r="CAR12" s="22"/>
      <c r="CAS12" s="22"/>
      <c r="CAT12" s="22"/>
      <c r="CAU12" s="22"/>
      <c r="CAV12" s="22"/>
      <c r="CAW12" s="22"/>
      <c r="CAX12" s="22"/>
      <c r="CAY12" s="22"/>
      <c r="CAZ12" s="22"/>
      <c r="CBA12" s="22"/>
      <c r="CBB12" s="22"/>
      <c r="CBC12" s="22"/>
      <c r="CBD12" s="22"/>
      <c r="CBE12" s="22"/>
      <c r="CBF12" s="22"/>
      <c r="CBG12" s="22"/>
      <c r="CBH12" s="22"/>
      <c r="CBI12" s="22"/>
      <c r="CBJ12" s="22"/>
      <c r="CBK12" s="22"/>
      <c r="CBL12" s="22"/>
      <c r="CBM12" s="22"/>
      <c r="CBN12" s="22"/>
      <c r="CBO12" s="22"/>
      <c r="CBP12" s="22"/>
      <c r="CBQ12" s="22"/>
      <c r="CBR12" s="22"/>
      <c r="CBS12" s="22"/>
      <c r="CBT12" s="22"/>
      <c r="CBU12" s="22"/>
      <c r="CBV12" s="22"/>
      <c r="CBW12" s="22"/>
      <c r="CBX12" s="22"/>
      <c r="CBY12" s="22"/>
      <c r="CBZ12" s="22"/>
      <c r="CCA12" s="22"/>
      <c r="CCB12" s="22"/>
      <c r="CCC12" s="22"/>
      <c r="CCD12" s="22"/>
      <c r="CCE12" s="22"/>
      <c r="CCF12" s="22"/>
      <c r="CCG12" s="22"/>
      <c r="CCH12" s="22"/>
      <c r="CCI12" s="22"/>
      <c r="CCJ12" s="22"/>
      <c r="CCK12" s="22"/>
      <c r="CCL12" s="22"/>
      <c r="CCM12" s="22"/>
      <c r="CCN12" s="22"/>
      <c r="CCO12" s="22"/>
      <c r="CCP12" s="22"/>
      <c r="CCQ12" s="22"/>
      <c r="CCR12" s="22"/>
      <c r="CCS12" s="22"/>
      <c r="CCT12" s="22"/>
      <c r="CCU12" s="22"/>
      <c r="CCV12" s="22"/>
      <c r="CCW12" s="22"/>
      <c r="CCX12" s="22"/>
      <c r="CCY12" s="22"/>
      <c r="CCZ12" s="22"/>
      <c r="CDA12" s="22"/>
      <c r="CDB12" s="22"/>
      <c r="CDC12" s="22"/>
      <c r="CDD12" s="22"/>
      <c r="CDE12" s="22"/>
      <c r="CDF12" s="22"/>
      <c r="CDG12" s="22"/>
      <c r="CDH12" s="22"/>
      <c r="CDI12" s="22"/>
      <c r="CDJ12" s="22"/>
      <c r="CDK12" s="22"/>
      <c r="CDL12" s="22"/>
      <c r="CDM12" s="22"/>
      <c r="CDN12" s="22"/>
      <c r="CDO12" s="22"/>
      <c r="CDP12" s="22"/>
      <c r="CDQ12" s="22"/>
      <c r="CDR12" s="22"/>
      <c r="CDS12" s="22"/>
      <c r="CDT12" s="22"/>
      <c r="CDU12" s="22"/>
      <c r="CDV12" s="22"/>
      <c r="CDW12" s="22"/>
      <c r="CDX12" s="22"/>
      <c r="CDY12" s="22"/>
      <c r="CDZ12" s="22"/>
      <c r="CEA12" s="22"/>
      <c r="CEB12" s="22"/>
      <c r="CEC12" s="22"/>
      <c r="CED12" s="22"/>
      <c r="CEE12" s="22"/>
      <c r="CEF12" s="22"/>
      <c r="CEG12" s="22"/>
      <c r="CEH12" s="22"/>
      <c r="CEI12" s="22"/>
      <c r="CEJ12" s="22"/>
      <c r="CEK12" s="22"/>
      <c r="CEL12" s="22"/>
      <c r="CEM12" s="22"/>
      <c r="CEN12" s="22"/>
      <c r="CEO12" s="22"/>
      <c r="CEP12" s="22"/>
      <c r="CEQ12" s="22"/>
      <c r="CER12" s="22"/>
      <c r="CES12" s="22"/>
      <c r="CET12" s="22"/>
      <c r="CEU12" s="22"/>
      <c r="CEV12" s="22"/>
      <c r="CEW12" s="22"/>
      <c r="CEX12" s="22"/>
      <c r="CEY12" s="22"/>
      <c r="CEZ12" s="22"/>
      <c r="CFA12" s="22"/>
      <c r="CFB12" s="22"/>
      <c r="CFC12" s="22"/>
      <c r="CFD12" s="22"/>
      <c r="CFE12" s="22"/>
      <c r="CFF12" s="22"/>
      <c r="CFG12" s="22"/>
      <c r="CFH12" s="22"/>
      <c r="CFI12" s="22"/>
      <c r="CFJ12" s="22"/>
      <c r="CFK12" s="22"/>
      <c r="CFL12" s="22"/>
      <c r="CFM12" s="22"/>
      <c r="CFN12" s="22"/>
      <c r="CFO12" s="22"/>
      <c r="CFP12" s="22"/>
      <c r="CFQ12" s="22"/>
      <c r="CFR12" s="22"/>
      <c r="CFS12" s="22"/>
      <c r="CFT12" s="22"/>
      <c r="CFU12" s="22"/>
      <c r="CFV12" s="22"/>
      <c r="CFW12" s="22"/>
      <c r="CFX12" s="22"/>
      <c r="CFY12" s="22"/>
      <c r="CFZ12" s="22"/>
      <c r="CGA12" s="22"/>
      <c r="CGB12" s="22"/>
      <c r="CGC12" s="22"/>
      <c r="CGD12" s="22"/>
      <c r="CGE12" s="22"/>
      <c r="CGF12" s="22"/>
      <c r="CGG12" s="22"/>
      <c r="CGH12" s="22"/>
      <c r="CGI12" s="22"/>
      <c r="CGJ12" s="22"/>
      <c r="CGK12" s="22"/>
      <c r="CGL12" s="22"/>
      <c r="CGM12" s="22"/>
      <c r="CGN12" s="22"/>
      <c r="CGO12" s="22"/>
      <c r="CGP12" s="22"/>
      <c r="CGQ12" s="22"/>
      <c r="CGR12" s="22"/>
      <c r="CGS12" s="22"/>
      <c r="CGT12" s="22"/>
      <c r="CGU12" s="22"/>
      <c r="CGV12" s="22"/>
      <c r="CGW12" s="22"/>
      <c r="CGX12" s="22"/>
      <c r="CGY12" s="22"/>
      <c r="CGZ12" s="22"/>
      <c r="CHA12" s="22"/>
      <c r="CHB12" s="22"/>
      <c r="CHC12" s="22"/>
      <c r="CHD12" s="22"/>
      <c r="CHE12" s="22"/>
      <c r="CHF12" s="22"/>
      <c r="CHG12" s="22"/>
      <c r="CHH12" s="22"/>
      <c r="CHI12" s="22"/>
      <c r="CHJ12" s="22"/>
      <c r="CHK12" s="22"/>
      <c r="CHL12" s="22"/>
      <c r="CHM12" s="22"/>
      <c r="CHN12" s="22"/>
      <c r="CHO12" s="22"/>
      <c r="CHP12" s="22"/>
      <c r="CHQ12" s="22"/>
      <c r="CHR12" s="22"/>
      <c r="CHS12" s="22"/>
      <c r="CHT12" s="22"/>
      <c r="CHU12" s="22"/>
      <c r="CHV12" s="22"/>
      <c r="CHW12" s="22"/>
      <c r="CHX12" s="22"/>
      <c r="CHY12" s="22"/>
      <c r="CHZ12" s="22"/>
      <c r="CIA12" s="22"/>
      <c r="CIB12" s="22"/>
      <c r="CIC12" s="22"/>
      <c r="CID12" s="22"/>
      <c r="CIE12" s="22"/>
      <c r="CIF12" s="22"/>
      <c r="CIG12" s="22"/>
      <c r="CIH12" s="22"/>
      <c r="CII12" s="22"/>
      <c r="CIJ12" s="22"/>
      <c r="CIK12" s="22"/>
      <c r="CIL12" s="22"/>
      <c r="CIM12" s="22"/>
      <c r="CIN12" s="22"/>
      <c r="CIO12" s="22"/>
      <c r="CIP12" s="22"/>
      <c r="CIQ12" s="22"/>
      <c r="CIR12" s="22"/>
      <c r="CIS12" s="22"/>
      <c r="CIT12" s="22"/>
      <c r="CIU12" s="22"/>
      <c r="CIV12" s="22"/>
      <c r="CIW12" s="22"/>
      <c r="CIX12" s="22"/>
      <c r="CIY12" s="22"/>
      <c r="CIZ12" s="22"/>
      <c r="CJA12" s="22"/>
      <c r="CJB12" s="22"/>
      <c r="CJC12" s="22"/>
      <c r="CJD12" s="22"/>
      <c r="CJE12" s="22"/>
      <c r="CJF12" s="22"/>
      <c r="CJG12" s="22"/>
      <c r="CJH12" s="22"/>
      <c r="CJI12" s="22"/>
      <c r="CJJ12" s="22"/>
      <c r="CJK12" s="22"/>
      <c r="CJL12" s="22"/>
      <c r="CJM12" s="22"/>
      <c r="CJN12" s="22"/>
      <c r="CJO12" s="22"/>
      <c r="CJP12" s="22"/>
      <c r="CJQ12" s="22"/>
      <c r="CJR12" s="22"/>
      <c r="CJS12" s="22"/>
      <c r="CJT12" s="22"/>
      <c r="CJU12" s="22"/>
      <c r="CJV12" s="22"/>
      <c r="CJW12" s="22"/>
      <c r="CJX12" s="22"/>
      <c r="CJY12" s="22"/>
      <c r="CJZ12" s="22"/>
      <c r="CKA12" s="22"/>
      <c r="CKB12" s="22"/>
      <c r="CKC12" s="22"/>
      <c r="CKD12" s="22"/>
      <c r="CKE12" s="22"/>
      <c r="CKF12" s="22"/>
      <c r="CKG12" s="22"/>
      <c r="CKH12" s="22"/>
      <c r="CKI12" s="22"/>
      <c r="CKJ12" s="22"/>
      <c r="CKK12" s="22"/>
      <c r="CKL12" s="22"/>
      <c r="CKM12" s="22"/>
      <c r="CKN12" s="22"/>
      <c r="CKO12" s="22"/>
      <c r="CKP12" s="22"/>
      <c r="CKQ12" s="22"/>
      <c r="CKR12" s="22"/>
      <c r="CKS12" s="22"/>
      <c r="CKT12" s="22"/>
      <c r="CKU12" s="22"/>
      <c r="CKV12" s="22"/>
      <c r="CKW12" s="22"/>
      <c r="CKX12" s="22"/>
      <c r="CKY12" s="22"/>
      <c r="CKZ12" s="22"/>
      <c r="CLA12" s="22"/>
      <c r="CLB12" s="22"/>
      <c r="CLC12" s="22"/>
      <c r="CLD12" s="22"/>
      <c r="CLE12" s="22"/>
      <c r="CLF12" s="22"/>
      <c r="CLG12" s="22"/>
      <c r="CLH12" s="22"/>
      <c r="CLI12" s="22"/>
      <c r="CLJ12" s="22"/>
      <c r="CLK12" s="22"/>
      <c r="CLL12" s="22"/>
      <c r="CLM12" s="22"/>
      <c r="CLN12" s="22"/>
      <c r="CLO12" s="22"/>
      <c r="CLP12" s="22"/>
      <c r="CLQ12" s="22"/>
      <c r="CLR12" s="22"/>
      <c r="CLS12" s="22"/>
      <c r="CLT12" s="22"/>
      <c r="CLU12" s="22"/>
      <c r="CLV12" s="22"/>
      <c r="CLW12" s="22"/>
      <c r="CLX12" s="22"/>
      <c r="CLY12" s="22"/>
      <c r="CLZ12" s="22"/>
      <c r="CMA12" s="22"/>
      <c r="CMB12" s="22"/>
      <c r="CMC12" s="22"/>
      <c r="CMD12" s="22"/>
      <c r="CME12" s="22"/>
      <c r="CMF12" s="22"/>
      <c r="CMG12" s="22"/>
      <c r="CMH12" s="22"/>
      <c r="CMI12" s="22"/>
      <c r="CMJ12" s="22"/>
      <c r="CMK12" s="22"/>
      <c r="CML12" s="22"/>
      <c r="CMM12" s="22"/>
      <c r="CMN12" s="22"/>
      <c r="CMO12" s="22"/>
      <c r="CMP12" s="22"/>
      <c r="CMQ12" s="22"/>
      <c r="CMR12" s="22"/>
      <c r="CMS12" s="22"/>
      <c r="CMT12" s="22"/>
      <c r="CMU12" s="22"/>
      <c r="CMV12" s="22"/>
      <c r="CMW12" s="22"/>
      <c r="CMX12" s="22"/>
      <c r="CMY12" s="22"/>
      <c r="CMZ12" s="22"/>
      <c r="CNA12" s="22"/>
      <c r="CNB12" s="22"/>
      <c r="CNC12" s="22"/>
      <c r="CND12" s="22"/>
      <c r="CNE12" s="22"/>
      <c r="CNF12" s="22"/>
      <c r="CNG12" s="22"/>
      <c r="CNH12" s="22"/>
      <c r="CNI12" s="22"/>
      <c r="CNJ12" s="22"/>
      <c r="CNK12" s="22"/>
      <c r="CNL12" s="22"/>
      <c r="CNM12" s="22"/>
      <c r="CNN12" s="22"/>
      <c r="CNO12" s="22"/>
      <c r="CNP12" s="22"/>
      <c r="CNQ12" s="22"/>
      <c r="CNR12" s="22"/>
      <c r="CNS12" s="22"/>
      <c r="CNT12" s="22"/>
      <c r="CNU12" s="22"/>
      <c r="CNV12" s="22"/>
      <c r="CNW12" s="22"/>
      <c r="CNX12" s="22"/>
      <c r="CNY12" s="22"/>
      <c r="CNZ12" s="22"/>
      <c r="COA12" s="22"/>
      <c r="COB12" s="22"/>
      <c r="COC12" s="22"/>
      <c r="COD12" s="22"/>
      <c r="COE12" s="22"/>
      <c r="COF12" s="22"/>
      <c r="COG12" s="22"/>
      <c r="COH12" s="22"/>
      <c r="COI12" s="22"/>
      <c r="COJ12" s="22"/>
      <c r="COK12" s="22"/>
      <c r="COL12" s="22"/>
      <c r="COM12" s="22"/>
      <c r="CON12" s="22"/>
      <c r="COO12" s="22"/>
      <c r="COP12" s="22"/>
      <c r="COQ12" s="22"/>
      <c r="COR12" s="22"/>
      <c r="COS12" s="22"/>
      <c r="COT12" s="22"/>
      <c r="COU12" s="22"/>
      <c r="COV12" s="22"/>
      <c r="COW12" s="22"/>
      <c r="COX12" s="22"/>
      <c r="COY12" s="22"/>
      <c r="COZ12" s="22"/>
      <c r="CPA12" s="22"/>
      <c r="CPB12" s="22"/>
      <c r="CPC12" s="22"/>
      <c r="CPD12" s="22"/>
      <c r="CPE12" s="22"/>
      <c r="CPF12" s="22"/>
      <c r="CPG12" s="22"/>
      <c r="CPH12" s="22"/>
      <c r="CPI12" s="22"/>
      <c r="CPJ12" s="22"/>
      <c r="CPK12" s="22"/>
      <c r="CPL12" s="22"/>
      <c r="CPM12" s="22"/>
      <c r="CPN12" s="22"/>
      <c r="CPO12" s="22"/>
      <c r="CPP12" s="22"/>
      <c r="CPQ12" s="22"/>
      <c r="CPR12" s="22"/>
      <c r="CPS12" s="22"/>
      <c r="CPT12" s="22"/>
      <c r="CPU12" s="22"/>
      <c r="CPV12" s="22"/>
      <c r="CPW12" s="22"/>
      <c r="CPX12" s="22"/>
      <c r="CPY12" s="22"/>
      <c r="CPZ12" s="22"/>
      <c r="CQA12" s="22"/>
      <c r="CQB12" s="22"/>
      <c r="CQC12" s="22"/>
      <c r="CQD12" s="22"/>
      <c r="CQE12" s="22"/>
      <c r="CQF12" s="22"/>
      <c r="CQG12" s="22"/>
      <c r="CQH12" s="22"/>
      <c r="CQI12" s="22"/>
      <c r="CQJ12" s="22"/>
      <c r="CQK12" s="22"/>
      <c r="CQL12" s="22"/>
      <c r="CQM12" s="22"/>
      <c r="CQN12" s="22"/>
      <c r="CQO12" s="22"/>
      <c r="CQP12" s="22"/>
      <c r="CQQ12" s="22"/>
      <c r="CQR12" s="22"/>
      <c r="CQS12" s="22"/>
      <c r="CQT12" s="22"/>
      <c r="CQU12" s="22"/>
      <c r="CQV12" s="22"/>
      <c r="CQW12" s="22"/>
      <c r="CQX12" s="22"/>
      <c r="CQY12" s="22"/>
      <c r="CQZ12" s="22"/>
      <c r="CRA12" s="22"/>
      <c r="CRB12" s="22"/>
      <c r="CRC12" s="22"/>
      <c r="CRD12" s="22"/>
      <c r="CRE12" s="22"/>
      <c r="CRF12" s="22"/>
      <c r="CRG12" s="22"/>
      <c r="CRH12" s="22"/>
      <c r="CRI12" s="22"/>
      <c r="CRJ12" s="22"/>
      <c r="CRK12" s="22"/>
      <c r="CRL12" s="22"/>
      <c r="CRM12" s="22"/>
      <c r="CRN12" s="22"/>
      <c r="CRO12" s="22"/>
      <c r="CRP12" s="22"/>
      <c r="CRQ12" s="22"/>
      <c r="CRR12" s="22"/>
      <c r="CRS12" s="22"/>
      <c r="CRT12" s="22"/>
      <c r="CRU12" s="22"/>
      <c r="CRV12" s="22"/>
      <c r="CRW12" s="22"/>
      <c r="CRX12" s="22"/>
      <c r="CRY12" s="22"/>
      <c r="CRZ12" s="22"/>
      <c r="CSA12" s="22"/>
      <c r="CSB12" s="22"/>
      <c r="CSC12" s="22"/>
      <c r="CSD12" s="22"/>
      <c r="CSE12" s="22"/>
      <c r="CSF12" s="22"/>
      <c r="CSG12" s="22"/>
      <c r="CSH12" s="22"/>
      <c r="CSI12" s="22"/>
      <c r="CSJ12" s="22"/>
      <c r="CSK12" s="22"/>
      <c r="CSL12" s="22"/>
      <c r="CSM12" s="22"/>
      <c r="CSN12" s="22"/>
      <c r="CSO12" s="22"/>
      <c r="CSP12" s="22"/>
      <c r="CSQ12" s="22"/>
      <c r="CSR12" s="22"/>
      <c r="CSS12" s="22"/>
      <c r="CST12" s="22"/>
      <c r="CSU12" s="22"/>
      <c r="CSV12" s="22"/>
      <c r="CSW12" s="22"/>
      <c r="CSX12" s="22"/>
      <c r="CSY12" s="22"/>
      <c r="CSZ12" s="22"/>
      <c r="CTA12" s="22"/>
      <c r="CTB12" s="22"/>
      <c r="CTC12" s="22"/>
      <c r="CTD12" s="22"/>
      <c r="CTE12" s="22"/>
      <c r="CTF12" s="22"/>
      <c r="CTG12" s="22"/>
      <c r="CTH12" s="22"/>
      <c r="CTI12" s="22"/>
      <c r="CTJ12" s="22"/>
      <c r="CTK12" s="22"/>
      <c r="CTL12" s="22"/>
      <c r="CTM12" s="22"/>
      <c r="CTN12" s="22"/>
      <c r="CTO12" s="22"/>
      <c r="CTP12" s="22"/>
      <c r="CTQ12" s="22"/>
      <c r="CTR12" s="22"/>
      <c r="CTS12" s="22"/>
      <c r="CTT12" s="22"/>
      <c r="CTU12" s="22"/>
      <c r="CTV12" s="22"/>
      <c r="CTW12" s="22"/>
      <c r="CTX12" s="22"/>
      <c r="CTY12" s="22"/>
      <c r="CTZ12" s="22"/>
      <c r="CUA12" s="22"/>
      <c r="CUB12" s="22"/>
      <c r="CUC12" s="22"/>
      <c r="CUD12" s="22"/>
      <c r="CUE12" s="22"/>
      <c r="CUF12" s="22"/>
      <c r="CUG12" s="22"/>
      <c r="CUH12" s="22"/>
      <c r="CUI12" s="22"/>
      <c r="CUJ12" s="22"/>
      <c r="CUK12" s="22"/>
      <c r="CUL12" s="22"/>
      <c r="CUM12" s="22"/>
      <c r="CUN12" s="22"/>
      <c r="CUO12" s="22"/>
      <c r="CUP12" s="22"/>
      <c r="CUQ12" s="22"/>
      <c r="CUR12" s="22"/>
      <c r="CUS12" s="22"/>
      <c r="CUT12" s="22"/>
      <c r="CUU12" s="22"/>
      <c r="CUV12" s="22"/>
      <c r="CUW12" s="22"/>
      <c r="CUX12" s="22"/>
      <c r="CUY12" s="22"/>
      <c r="CUZ12" s="22"/>
      <c r="CVA12" s="22"/>
      <c r="CVB12" s="22"/>
      <c r="CVC12" s="22"/>
      <c r="CVD12" s="22"/>
      <c r="CVE12" s="22"/>
      <c r="CVF12" s="22"/>
      <c r="CVG12" s="22"/>
      <c r="CVH12" s="22"/>
      <c r="CVI12" s="22"/>
      <c r="CVJ12" s="22"/>
      <c r="CVK12" s="22"/>
      <c r="CVL12" s="22"/>
      <c r="CVM12" s="22"/>
      <c r="CVN12" s="22"/>
      <c r="CVO12" s="22"/>
      <c r="CVP12" s="22"/>
      <c r="CVQ12" s="22"/>
      <c r="CVR12" s="22"/>
      <c r="CVS12" s="22"/>
      <c r="CVT12" s="22"/>
      <c r="CVU12" s="22"/>
      <c r="CVV12" s="22"/>
      <c r="CVW12" s="22"/>
      <c r="CVX12" s="22"/>
      <c r="CVY12" s="22"/>
      <c r="CVZ12" s="22"/>
      <c r="CWA12" s="22"/>
      <c r="CWB12" s="22"/>
      <c r="CWC12" s="22"/>
      <c r="CWD12" s="22"/>
      <c r="CWE12" s="22"/>
      <c r="CWF12" s="22"/>
      <c r="CWG12" s="22"/>
      <c r="CWH12" s="22"/>
      <c r="CWI12" s="22"/>
      <c r="CWJ12" s="22"/>
      <c r="CWK12" s="22"/>
      <c r="CWL12" s="22"/>
      <c r="CWM12" s="22"/>
      <c r="CWN12" s="22"/>
      <c r="CWO12" s="22"/>
      <c r="CWP12" s="22"/>
      <c r="CWQ12" s="22"/>
      <c r="CWR12" s="22"/>
      <c r="CWS12" s="22"/>
      <c r="CWT12" s="22"/>
      <c r="CWU12" s="22"/>
      <c r="CWV12" s="22"/>
      <c r="CWW12" s="22"/>
      <c r="CWX12" s="22"/>
      <c r="CWY12" s="22"/>
      <c r="CWZ12" s="22"/>
      <c r="CXA12" s="22"/>
      <c r="CXB12" s="22"/>
      <c r="CXC12" s="22"/>
      <c r="CXD12" s="22"/>
      <c r="CXE12" s="22"/>
      <c r="CXF12" s="22"/>
      <c r="CXG12" s="22"/>
      <c r="CXH12" s="22"/>
      <c r="CXI12" s="22"/>
      <c r="CXJ12" s="22"/>
      <c r="CXK12" s="22"/>
      <c r="CXL12" s="22"/>
      <c r="CXM12" s="22"/>
      <c r="CXN12" s="22"/>
      <c r="CXO12" s="22"/>
      <c r="CXP12" s="22"/>
      <c r="CXQ12" s="22"/>
      <c r="CXR12" s="22"/>
      <c r="CXS12" s="22"/>
      <c r="CXT12" s="22"/>
      <c r="CXU12" s="22"/>
      <c r="CXV12" s="22"/>
      <c r="CXW12" s="22"/>
      <c r="CXX12" s="22"/>
      <c r="CXY12" s="22"/>
      <c r="CXZ12" s="22"/>
      <c r="CYA12" s="22"/>
      <c r="CYB12" s="22"/>
      <c r="CYC12" s="22"/>
      <c r="CYD12" s="22"/>
      <c r="CYE12" s="22"/>
      <c r="CYF12" s="22"/>
      <c r="CYG12" s="22"/>
      <c r="CYH12" s="22"/>
      <c r="CYI12" s="22"/>
      <c r="CYJ12" s="22"/>
      <c r="CYK12" s="22"/>
      <c r="CYL12" s="22"/>
      <c r="CYM12" s="22"/>
      <c r="CYN12" s="22"/>
      <c r="CYO12" s="22"/>
      <c r="CYP12" s="22"/>
      <c r="CYQ12" s="22"/>
      <c r="CYR12" s="22"/>
      <c r="CYS12" s="22"/>
      <c r="CYT12" s="22"/>
      <c r="CYU12" s="22"/>
      <c r="CYV12" s="22"/>
      <c r="CYW12" s="22"/>
      <c r="CYX12" s="22"/>
      <c r="CYY12" s="22"/>
      <c r="CYZ12" s="22"/>
      <c r="CZA12" s="22"/>
      <c r="CZB12" s="22"/>
      <c r="CZC12" s="22"/>
      <c r="CZD12" s="22"/>
      <c r="CZE12" s="22"/>
      <c r="CZF12" s="22"/>
      <c r="CZG12" s="22"/>
      <c r="CZH12" s="22"/>
      <c r="CZI12" s="22"/>
      <c r="CZJ12" s="22"/>
      <c r="CZK12" s="22"/>
      <c r="CZL12" s="22"/>
      <c r="CZM12" s="22"/>
      <c r="CZN12" s="22"/>
      <c r="CZO12" s="22"/>
      <c r="CZP12" s="22"/>
      <c r="CZQ12" s="22"/>
      <c r="CZR12" s="22"/>
      <c r="CZS12" s="22"/>
      <c r="CZT12" s="22"/>
      <c r="CZU12" s="22"/>
      <c r="CZV12" s="22"/>
      <c r="CZW12" s="22"/>
      <c r="CZX12" s="22"/>
      <c r="CZY12" s="22"/>
      <c r="CZZ12" s="22"/>
      <c r="DAA12" s="22"/>
      <c r="DAB12" s="22"/>
      <c r="DAC12" s="22"/>
      <c r="DAD12" s="22"/>
    </row>
    <row r="13" spans="1:2734" ht="21" customHeight="1" thickTop="1" thickBot="1" x14ac:dyDescent="0.35">
      <c r="A13" s="16"/>
      <c r="B13" s="49"/>
      <c r="C13" s="54"/>
      <c r="D13" s="16"/>
      <c r="E13" s="17"/>
      <c r="F13" s="36">
        <v>10</v>
      </c>
      <c r="G13" s="37" t="s">
        <v>53</v>
      </c>
      <c r="H13" s="37"/>
      <c r="I13" s="37"/>
      <c r="J13" s="37"/>
      <c r="K13" s="37"/>
      <c r="L13" s="37"/>
      <c r="M13" s="38"/>
      <c r="N13" s="39"/>
      <c r="O13" s="17"/>
      <c r="P13" s="22"/>
      <c r="Q13" s="22"/>
      <c r="R13" s="22"/>
      <c r="S13" s="22"/>
      <c r="T13" s="22"/>
      <c r="U13" s="22"/>
      <c r="V13" s="22"/>
      <c r="W13" s="22"/>
      <c r="X13" s="22"/>
      <c r="Y13" s="22"/>
      <c r="Z13" s="22"/>
      <c r="AA13" s="40"/>
      <c r="AB13" s="41" t="s">
        <v>54</v>
      </c>
      <c r="AC13" s="42">
        <f t="shared" ref="AC13:AI23" si="8">IF($M13=AC$1,AC$3,0)</f>
        <v>0</v>
      </c>
      <c r="AD13" s="42">
        <f t="shared" si="8"/>
        <v>0</v>
      </c>
      <c r="AE13" s="42">
        <f t="shared" si="8"/>
        <v>0</v>
      </c>
      <c r="AF13" s="42">
        <f t="shared" si="8"/>
        <v>0</v>
      </c>
      <c r="AG13" s="42">
        <f t="shared" si="8"/>
        <v>0</v>
      </c>
      <c r="AH13" s="42">
        <f t="shared" si="8"/>
        <v>0</v>
      </c>
      <c r="AI13" s="42">
        <f t="shared" si="8"/>
        <v>0</v>
      </c>
      <c r="AJ13" s="43">
        <f>SUM(AC13:AI13)</f>
        <v>0</v>
      </c>
      <c r="AK13" s="45">
        <f>AJ13-AJ12</f>
        <v>0</v>
      </c>
      <c r="AL13" s="43">
        <f>AVERAGE(AJ12,AJ13)</f>
        <v>0</v>
      </c>
      <c r="AM13" s="26"/>
      <c r="AN13" s="44">
        <f t="shared" si="0"/>
        <v>0</v>
      </c>
      <c r="AO13" s="22"/>
      <c r="AP13" s="22"/>
      <c r="AQ13" s="22"/>
      <c r="AR13" s="22"/>
      <c r="AS13" s="22"/>
      <c r="AT13" s="22"/>
      <c r="AU13" s="22"/>
      <c r="AV13" s="22"/>
      <c r="AW13" s="22"/>
      <c r="AX13" s="46">
        <v>6</v>
      </c>
      <c r="AY13" s="56">
        <f>30/6</f>
        <v>5</v>
      </c>
      <c r="AZ13" s="22"/>
      <c r="BA13" s="22"/>
      <c r="BB13" s="22"/>
      <c r="BC13" s="22"/>
      <c r="BD13" s="22"/>
      <c r="BE13" s="22"/>
      <c r="BF13" s="22"/>
      <c r="BG13" s="22"/>
      <c r="BH13" s="22"/>
      <c r="BI13" s="22"/>
      <c r="BJ13" s="22"/>
      <c r="BK13" s="22"/>
      <c r="BL13" s="22"/>
      <c r="BM13" s="22"/>
      <c r="BN13" s="22"/>
      <c r="BO13" s="22"/>
      <c r="BP13" s="22"/>
      <c r="BQ13" s="22"/>
      <c r="BR13" s="22"/>
      <c r="BS13" s="22"/>
      <c r="BT13" s="22"/>
      <c r="BU13" s="22"/>
      <c r="BV13" s="22"/>
      <c r="BW13" s="22"/>
      <c r="BX13" s="22"/>
      <c r="BY13" s="22"/>
      <c r="BZ13" s="22"/>
      <c r="CA13" s="22"/>
      <c r="CB13" s="22"/>
      <c r="CC13" s="22"/>
      <c r="CD13" s="22"/>
      <c r="CE13" s="22"/>
      <c r="CF13" s="22"/>
      <c r="CG13" s="22"/>
      <c r="CH13" s="22"/>
      <c r="CI13" s="22"/>
      <c r="CJ13" s="22"/>
      <c r="CK13" s="22"/>
      <c r="CL13" s="22"/>
      <c r="CM13" s="22"/>
      <c r="CN13" s="22"/>
      <c r="CO13" s="22"/>
      <c r="CP13" s="22"/>
      <c r="CQ13" s="22"/>
      <c r="CR13" s="22"/>
      <c r="CS13" s="22"/>
      <c r="CT13" s="22"/>
      <c r="CU13" s="22"/>
      <c r="CV13" s="22"/>
      <c r="CW13" s="22"/>
      <c r="CX13" s="22"/>
      <c r="CY13" s="22"/>
      <c r="CZ13" s="22"/>
      <c r="DA13" s="22"/>
      <c r="DB13" s="22"/>
      <c r="DC13" s="22"/>
      <c r="DD13" s="22"/>
      <c r="DE13" s="22"/>
      <c r="DF13" s="22"/>
      <c r="DG13" s="22"/>
      <c r="DH13" s="22"/>
      <c r="DI13" s="22"/>
      <c r="DJ13" s="22"/>
      <c r="DK13" s="22"/>
      <c r="DL13" s="22"/>
      <c r="DM13" s="22"/>
      <c r="DN13" s="22"/>
      <c r="DO13" s="22"/>
      <c r="DP13" s="22"/>
      <c r="DQ13" s="22"/>
      <c r="DR13" s="22"/>
      <c r="DS13" s="22"/>
      <c r="DT13" s="22"/>
      <c r="DU13" s="22"/>
      <c r="DV13" s="22"/>
      <c r="DW13" s="22"/>
      <c r="DX13" s="22"/>
      <c r="DY13" s="22"/>
      <c r="DZ13" s="22"/>
      <c r="EA13" s="22"/>
      <c r="EB13" s="22"/>
      <c r="EC13" s="22"/>
      <c r="ED13" s="22"/>
      <c r="EE13" s="22"/>
      <c r="EF13" s="22"/>
      <c r="EG13" s="22"/>
      <c r="EH13" s="22"/>
      <c r="EI13" s="22"/>
      <c r="EJ13" s="22"/>
      <c r="EK13" s="22"/>
      <c r="EL13" s="22"/>
      <c r="EM13" s="22"/>
      <c r="EN13" s="22"/>
      <c r="EO13" s="22"/>
      <c r="EP13" s="22"/>
      <c r="EQ13" s="22"/>
      <c r="ER13" s="22"/>
      <c r="ES13" s="22"/>
      <c r="ET13" s="22"/>
      <c r="EU13" s="22"/>
      <c r="EV13" s="22"/>
      <c r="EW13" s="22"/>
      <c r="EX13" s="22"/>
      <c r="EY13" s="22"/>
      <c r="EZ13" s="22"/>
      <c r="FA13" s="22"/>
      <c r="FB13" s="22"/>
      <c r="FC13" s="22"/>
      <c r="FD13" s="22"/>
      <c r="FE13" s="22"/>
      <c r="FF13" s="22"/>
      <c r="FG13" s="22"/>
      <c r="FH13" s="22"/>
      <c r="FI13" s="22"/>
      <c r="FJ13" s="22"/>
      <c r="FK13" s="22"/>
      <c r="FL13" s="22"/>
      <c r="FM13" s="22"/>
      <c r="FN13" s="22"/>
      <c r="FO13" s="22"/>
      <c r="FP13" s="22"/>
      <c r="FQ13" s="22"/>
      <c r="FR13" s="22"/>
      <c r="FS13" s="22"/>
      <c r="FT13" s="22"/>
      <c r="FU13" s="22"/>
      <c r="FV13" s="22"/>
      <c r="FW13" s="22"/>
      <c r="FX13" s="22"/>
      <c r="FY13" s="22"/>
      <c r="FZ13" s="22"/>
      <c r="GA13" s="22"/>
      <c r="GB13" s="22"/>
      <c r="GC13" s="22"/>
      <c r="GD13" s="22"/>
      <c r="GE13" s="22"/>
      <c r="GF13" s="22"/>
      <c r="GG13" s="22"/>
      <c r="GH13" s="22"/>
      <c r="GI13" s="22"/>
      <c r="GJ13" s="22"/>
      <c r="GK13" s="22"/>
      <c r="GL13" s="22"/>
      <c r="GM13" s="22"/>
      <c r="GN13" s="22"/>
      <c r="GO13" s="22"/>
      <c r="GP13" s="22"/>
      <c r="GQ13" s="22"/>
      <c r="GR13" s="22"/>
      <c r="GS13" s="22"/>
      <c r="GT13" s="22"/>
      <c r="GU13" s="22"/>
      <c r="GV13" s="22"/>
      <c r="GW13" s="22"/>
      <c r="GX13" s="22"/>
      <c r="GY13" s="22"/>
      <c r="GZ13" s="22"/>
      <c r="HA13" s="22"/>
      <c r="HB13" s="22"/>
      <c r="HC13" s="22"/>
      <c r="HD13" s="22"/>
      <c r="HE13" s="22"/>
      <c r="HF13" s="22"/>
      <c r="HG13" s="22"/>
      <c r="HH13" s="22"/>
      <c r="HI13" s="22"/>
      <c r="HJ13" s="22"/>
      <c r="HK13" s="22"/>
      <c r="HL13" s="22"/>
      <c r="HM13" s="22"/>
      <c r="HN13" s="22"/>
      <c r="HO13" s="22"/>
      <c r="HP13" s="22"/>
      <c r="HQ13" s="22"/>
      <c r="HR13" s="22"/>
      <c r="HS13" s="22"/>
      <c r="HT13" s="22"/>
      <c r="HU13" s="22"/>
      <c r="HV13" s="22"/>
      <c r="HW13" s="22"/>
      <c r="HX13" s="22"/>
      <c r="HY13" s="22"/>
      <c r="HZ13" s="22"/>
      <c r="IA13" s="22"/>
      <c r="IB13" s="22"/>
      <c r="IC13" s="22"/>
      <c r="ID13" s="22"/>
      <c r="IE13" s="22"/>
      <c r="IF13" s="22"/>
      <c r="IG13" s="22"/>
      <c r="IH13" s="22"/>
      <c r="II13" s="22"/>
      <c r="IJ13" s="22"/>
      <c r="IK13" s="22"/>
      <c r="IL13" s="22"/>
      <c r="IM13" s="22"/>
      <c r="IN13" s="22"/>
      <c r="IO13" s="22"/>
      <c r="IP13" s="22"/>
      <c r="IQ13" s="22"/>
      <c r="IR13" s="22"/>
      <c r="IS13" s="22"/>
      <c r="IT13" s="22"/>
      <c r="IU13" s="22"/>
      <c r="IV13" s="22"/>
      <c r="IW13" s="22"/>
      <c r="IX13" s="22"/>
      <c r="IY13" s="22"/>
      <c r="IZ13" s="22"/>
      <c r="JA13" s="22"/>
      <c r="JB13" s="22"/>
      <c r="JC13" s="22"/>
      <c r="JD13" s="22"/>
      <c r="JE13" s="22"/>
      <c r="JF13" s="22"/>
      <c r="JG13" s="22"/>
      <c r="JH13" s="22"/>
      <c r="JI13" s="22"/>
      <c r="JJ13" s="22"/>
      <c r="JK13" s="22"/>
      <c r="JL13" s="22"/>
      <c r="JM13" s="22"/>
      <c r="JN13" s="22"/>
      <c r="JO13" s="22"/>
      <c r="JP13" s="22"/>
      <c r="JQ13" s="22"/>
      <c r="JR13" s="22"/>
      <c r="JS13" s="22"/>
      <c r="JT13" s="22"/>
      <c r="JU13" s="22"/>
      <c r="JV13" s="22"/>
      <c r="JW13" s="22"/>
      <c r="JX13" s="22"/>
      <c r="JY13" s="22"/>
      <c r="JZ13" s="22"/>
      <c r="KA13" s="22"/>
      <c r="KB13" s="22"/>
      <c r="KC13" s="22"/>
      <c r="KD13" s="22"/>
      <c r="KE13" s="22"/>
      <c r="KF13" s="22"/>
      <c r="KG13" s="22"/>
      <c r="KH13" s="22"/>
      <c r="KI13" s="22"/>
      <c r="KJ13" s="22"/>
      <c r="KK13" s="22"/>
      <c r="KL13" s="22"/>
      <c r="KM13" s="22"/>
      <c r="KN13" s="22"/>
      <c r="KO13" s="22"/>
      <c r="KP13" s="22"/>
      <c r="KQ13" s="22"/>
      <c r="KR13" s="22"/>
      <c r="KS13" s="22"/>
      <c r="KT13" s="22"/>
      <c r="KU13" s="22"/>
      <c r="KV13" s="22"/>
      <c r="KW13" s="22"/>
      <c r="KX13" s="22"/>
      <c r="KY13" s="22"/>
      <c r="KZ13" s="22"/>
      <c r="LA13" s="22"/>
      <c r="LB13" s="22"/>
      <c r="LC13" s="22"/>
      <c r="LD13" s="22"/>
      <c r="LE13" s="22"/>
      <c r="LF13" s="22"/>
      <c r="LG13" s="22"/>
      <c r="LH13" s="22"/>
      <c r="LI13" s="22"/>
      <c r="LJ13" s="22"/>
      <c r="LK13" s="22"/>
      <c r="LL13" s="22"/>
      <c r="LM13" s="22"/>
      <c r="LN13" s="22"/>
      <c r="LO13" s="22"/>
      <c r="LP13" s="22"/>
      <c r="LQ13" s="22"/>
      <c r="LR13" s="22"/>
      <c r="LS13" s="22"/>
      <c r="LT13" s="22"/>
      <c r="LU13" s="22"/>
      <c r="LV13" s="22"/>
      <c r="LW13" s="22"/>
      <c r="LX13" s="22"/>
      <c r="LY13" s="22"/>
      <c r="LZ13" s="22"/>
      <c r="MA13" s="22"/>
      <c r="MB13" s="22"/>
      <c r="MC13" s="22"/>
      <c r="MD13" s="22"/>
      <c r="ME13" s="22"/>
      <c r="MF13" s="22"/>
      <c r="MG13" s="22"/>
      <c r="MH13" s="22"/>
      <c r="MI13" s="22"/>
      <c r="MJ13" s="22"/>
      <c r="MK13" s="22"/>
      <c r="ML13" s="22"/>
      <c r="MM13" s="22"/>
      <c r="MN13" s="22"/>
      <c r="MO13" s="22"/>
      <c r="MP13" s="22"/>
      <c r="MQ13" s="22"/>
      <c r="MR13" s="22"/>
      <c r="MS13" s="22"/>
      <c r="MT13" s="22"/>
      <c r="MU13" s="22"/>
      <c r="MV13" s="22"/>
      <c r="MW13" s="22"/>
      <c r="MX13" s="22"/>
      <c r="MY13" s="22"/>
      <c r="MZ13" s="22"/>
      <c r="NA13" s="22"/>
      <c r="NB13" s="22"/>
      <c r="NC13" s="22"/>
      <c r="ND13" s="22"/>
      <c r="NE13" s="22"/>
      <c r="NF13" s="22"/>
      <c r="NG13" s="22"/>
      <c r="NH13" s="22"/>
      <c r="NI13" s="22"/>
      <c r="NJ13" s="22"/>
      <c r="NK13" s="22"/>
      <c r="NL13" s="22"/>
      <c r="NM13" s="22"/>
      <c r="NN13" s="22"/>
      <c r="NO13" s="22"/>
      <c r="NP13" s="22"/>
      <c r="NQ13" s="22"/>
      <c r="NR13" s="22"/>
      <c r="NS13" s="22"/>
      <c r="NT13" s="22"/>
      <c r="NU13" s="22"/>
      <c r="NV13" s="22"/>
      <c r="NW13" s="22"/>
      <c r="NX13" s="22"/>
      <c r="NY13" s="22"/>
      <c r="NZ13" s="22"/>
      <c r="OA13" s="22"/>
      <c r="OB13" s="22"/>
      <c r="OC13" s="22"/>
      <c r="OD13" s="22"/>
      <c r="OE13" s="22"/>
      <c r="OF13" s="22"/>
      <c r="OG13" s="22"/>
      <c r="OH13" s="22"/>
      <c r="OI13" s="22"/>
      <c r="OJ13" s="22"/>
      <c r="OK13" s="22"/>
      <c r="OL13" s="22"/>
      <c r="OM13" s="22"/>
      <c r="ON13" s="22"/>
      <c r="OO13" s="22"/>
      <c r="OP13" s="22"/>
      <c r="OQ13" s="22"/>
      <c r="OR13" s="22"/>
      <c r="OS13" s="22"/>
      <c r="OT13" s="22"/>
      <c r="OU13" s="22"/>
      <c r="OV13" s="22"/>
      <c r="OW13" s="22"/>
      <c r="OX13" s="22"/>
      <c r="OY13" s="22"/>
      <c r="OZ13" s="22"/>
      <c r="PA13" s="22"/>
      <c r="PB13" s="22"/>
      <c r="PC13" s="22"/>
      <c r="PD13" s="22"/>
      <c r="PE13" s="22"/>
      <c r="PF13" s="22"/>
      <c r="PG13" s="22"/>
      <c r="PH13" s="22"/>
      <c r="PI13" s="22"/>
      <c r="PJ13" s="22"/>
      <c r="PK13" s="22"/>
      <c r="PL13" s="22"/>
      <c r="PM13" s="22"/>
      <c r="PN13" s="22"/>
      <c r="PO13" s="22"/>
      <c r="PP13" s="22"/>
      <c r="PQ13" s="22"/>
      <c r="PR13" s="22"/>
      <c r="PS13" s="22"/>
      <c r="PT13" s="22"/>
      <c r="PU13" s="22"/>
      <c r="PV13" s="22"/>
      <c r="PW13" s="22"/>
      <c r="PX13" s="22"/>
      <c r="PY13" s="22"/>
      <c r="PZ13" s="22"/>
      <c r="QA13" s="22"/>
      <c r="QB13" s="22"/>
      <c r="QC13" s="22"/>
      <c r="QD13" s="22"/>
      <c r="QE13" s="22"/>
      <c r="QF13" s="22"/>
      <c r="QG13" s="22"/>
      <c r="QH13" s="22"/>
      <c r="QI13" s="22"/>
      <c r="QJ13" s="22"/>
      <c r="QK13" s="22"/>
      <c r="QL13" s="22"/>
      <c r="QM13" s="22"/>
      <c r="QN13" s="22"/>
      <c r="QO13" s="22"/>
      <c r="QP13" s="22"/>
      <c r="QQ13" s="22"/>
      <c r="QR13" s="22"/>
      <c r="QS13" s="22"/>
      <c r="QT13" s="22"/>
      <c r="QU13" s="22"/>
      <c r="QV13" s="22"/>
      <c r="QW13" s="22"/>
      <c r="QX13" s="22"/>
      <c r="QY13" s="22"/>
      <c r="QZ13" s="22"/>
      <c r="RA13" s="22"/>
      <c r="RB13" s="22"/>
      <c r="RC13" s="22"/>
      <c r="RD13" s="22"/>
      <c r="RE13" s="22"/>
      <c r="RF13" s="22"/>
      <c r="RG13" s="22"/>
      <c r="RH13" s="22"/>
      <c r="RI13" s="22"/>
      <c r="RJ13" s="22"/>
      <c r="RK13" s="22"/>
      <c r="RL13" s="22"/>
      <c r="RM13" s="22"/>
      <c r="RN13" s="22"/>
      <c r="RO13" s="22"/>
      <c r="RP13" s="22"/>
      <c r="RQ13" s="22"/>
      <c r="RR13" s="22"/>
      <c r="RS13" s="22"/>
      <c r="RT13" s="22"/>
      <c r="RU13" s="22"/>
      <c r="RV13" s="22"/>
      <c r="RW13" s="22"/>
      <c r="RX13" s="22"/>
      <c r="RY13" s="22"/>
      <c r="RZ13" s="22"/>
      <c r="SA13" s="22"/>
      <c r="SB13" s="22"/>
      <c r="SC13" s="22"/>
      <c r="SD13" s="22"/>
      <c r="SE13" s="22"/>
      <c r="SF13" s="22"/>
      <c r="SG13" s="22"/>
      <c r="SH13" s="22"/>
      <c r="SI13" s="22"/>
      <c r="SJ13" s="22"/>
      <c r="SK13" s="22"/>
      <c r="SL13" s="22"/>
      <c r="SM13" s="22"/>
      <c r="SN13" s="22"/>
      <c r="SO13" s="22"/>
      <c r="SP13" s="22"/>
      <c r="SQ13" s="22"/>
      <c r="SR13" s="22"/>
      <c r="SS13" s="22"/>
      <c r="ST13" s="22"/>
      <c r="SU13" s="22"/>
      <c r="SV13" s="22"/>
      <c r="SW13" s="22"/>
      <c r="SX13" s="22"/>
      <c r="SY13" s="22"/>
      <c r="SZ13" s="22"/>
      <c r="TA13" s="22"/>
      <c r="TB13" s="22"/>
      <c r="TC13" s="22"/>
      <c r="TD13" s="22"/>
      <c r="TE13" s="22"/>
      <c r="TF13" s="22"/>
      <c r="TG13" s="22"/>
      <c r="TH13" s="22"/>
      <c r="TI13" s="22"/>
      <c r="TJ13" s="22"/>
      <c r="TK13" s="22"/>
      <c r="TL13" s="22"/>
      <c r="TM13" s="22"/>
      <c r="TN13" s="22"/>
      <c r="TO13" s="22"/>
      <c r="TP13" s="22"/>
      <c r="TQ13" s="22"/>
      <c r="TR13" s="22"/>
      <c r="TS13" s="22"/>
      <c r="TT13" s="22"/>
      <c r="TU13" s="22"/>
      <c r="TV13" s="22"/>
      <c r="TW13" s="22"/>
      <c r="TX13" s="22"/>
      <c r="TY13" s="22"/>
      <c r="TZ13" s="22"/>
      <c r="UA13" s="22"/>
      <c r="UB13" s="22"/>
      <c r="UC13" s="22"/>
      <c r="UD13" s="22"/>
      <c r="UE13" s="22"/>
      <c r="UF13" s="22"/>
      <c r="UG13" s="22"/>
      <c r="UH13" s="22"/>
      <c r="UI13" s="22"/>
      <c r="UJ13" s="22"/>
      <c r="UK13" s="22"/>
      <c r="UL13" s="22"/>
      <c r="UM13" s="22"/>
      <c r="UN13" s="22"/>
      <c r="UO13" s="22"/>
      <c r="UP13" s="22"/>
      <c r="UQ13" s="22"/>
      <c r="UR13" s="22"/>
      <c r="US13" s="22"/>
      <c r="UT13" s="22"/>
      <c r="UU13" s="22"/>
      <c r="UV13" s="22"/>
      <c r="UW13" s="22"/>
      <c r="UX13" s="22"/>
      <c r="UY13" s="22"/>
      <c r="UZ13" s="22"/>
      <c r="VA13" s="22"/>
      <c r="VB13" s="22"/>
      <c r="VC13" s="22"/>
      <c r="VD13" s="22"/>
      <c r="VE13" s="22"/>
      <c r="VF13" s="22"/>
      <c r="VG13" s="22"/>
      <c r="VH13" s="22"/>
      <c r="VI13" s="22"/>
      <c r="VJ13" s="22"/>
      <c r="VK13" s="22"/>
      <c r="VL13" s="22"/>
      <c r="VM13" s="22"/>
      <c r="VN13" s="22"/>
      <c r="VO13" s="22"/>
      <c r="VP13" s="22"/>
      <c r="VQ13" s="22"/>
      <c r="VR13" s="22"/>
      <c r="VS13" s="22"/>
      <c r="VT13" s="22"/>
      <c r="VU13" s="22"/>
      <c r="VV13" s="22"/>
      <c r="VW13" s="22"/>
      <c r="VX13" s="22"/>
      <c r="VY13" s="22"/>
      <c r="VZ13" s="22"/>
      <c r="WA13" s="22"/>
      <c r="WB13" s="22"/>
      <c r="WC13" s="22"/>
      <c r="WD13" s="22"/>
      <c r="WE13" s="22"/>
      <c r="WF13" s="22"/>
      <c r="WG13" s="22"/>
      <c r="WH13" s="22"/>
      <c r="WI13" s="22"/>
      <c r="WJ13" s="22"/>
      <c r="WK13" s="22"/>
      <c r="WL13" s="22"/>
      <c r="WM13" s="22"/>
      <c r="WN13" s="22"/>
      <c r="WO13" s="22"/>
      <c r="WP13" s="22"/>
      <c r="WQ13" s="22"/>
      <c r="WR13" s="22"/>
      <c r="WS13" s="22"/>
      <c r="WT13" s="22"/>
      <c r="WU13" s="22"/>
      <c r="WV13" s="22"/>
      <c r="WW13" s="22"/>
      <c r="WX13" s="22"/>
      <c r="WY13" s="22"/>
      <c r="WZ13" s="22"/>
      <c r="XA13" s="22"/>
      <c r="XB13" s="22"/>
      <c r="XC13" s="22"/>
      <c r="XD13" s="22"/>
      <c r="XE13" s="22"/>
      <c r="XF13" s="22"/>
      <c r="XG13" s="22"/>
      <c r="XH13" s="22"/>
      <c r="XI13" s="22"/>
      <c r="XJ13" s="22"/>
      <c r="XK13" s="22"/>
      <c r="XL13" s="22"/>
      <c r="XM13" s="22"/>
      <c r="XN13" s="22"/>
      <c r="XO13" s="22"/>
      <c r="XP13" s="22"/>
      <c r="XQ13" s="22"/>
      <c r="XR13" s="22"/>
      <c r="XS13" s="22"/>
      <c r="XT13" s="22"/>
      <c r="XU13" s="22"/>
      <c r="XV13" s="22"/>
      <c r="XW13" s="22"/>
      <c r="XX13" s="22"/>
      <c r="XY13" s="22"/>
      <c r="XZ13" s="22"/>
      <c r="YA13" s="22"/>
      <c r="YB13" s="22"/>
      <c r="YC13" s="22"/>
      <c r="YD13" s="22"/>
      <c r="YE13" s="22"/>
      <c r="YF13" s="22"/>
      <c r="YG13" s="22"/>
      <c r="YH13" s="22"/>
      <c r="YI13" s="22"/>
      <c r="YJ13" s="22"/>
      <c r="YK13" s="22"/>
      <c r="YL13" s="22"/>
      <c r="YM13" s="22"/>
      <c r="YN13" s="22"/>
      <c r="YO13" s="22"/>
      <c r="YP13" s="22"/>
      <c r="YQ13" s="22"/>
      <c r="YR13" s="22"/>
      <c r="YS13" s="22"/>
      <c r="YT13" s="22"/>
      <c r="YU13" s="22"/>
      <c r="YV13" s="22"/>
      <c r="YW13" s="22"/>
      <c r="YX13" s="22"/>
      <c r="YY13" s="22"/>
      <c r="YZ13" s="22"/>
      <c r="ZA13" s="22"/>
      <c r="ZB13" s="22"/>
      <c r="ZC13" s="22"/>
      <c r="ZD13" s="22"/>
      <c r="ZE13" s="22"/>
      <c r="ZF13" s="22"/>
      <c r="ZG13" s="22"/>
      <c r="ZH13" s="22"/>
      <c r="ZI13" s="22"/>
      <c r="ZJ13" s="22"/>
      <c r="ZK13" s="22"/>
      <c r="ZL13" s="22"/>
      <c r="ZM13" s="22"/>
      <c r="ZN13" s="22"/>
      <c r="ZO13" s="22"/>
      <c r="ZP13" s="22"/>
      <c r="ZQ13" s="22"/>
      <c r="ZR13" s="22"/>
      <c r="ZS13" s="22"/>
      <c r="ZT13" s="22"/>
      <c r="ZU13" s="22"/>
      <c r="ZV13" s="22"/>
      <c r="ZW13" s="22"/>
      <c r="ZX13" s="22"/>
      <c r="ZY13" s="22"/>
      <c r="ZZ13" s="22"/>
      <c r="AAA13" s="22"/>
      <c r="AAB13" s="22"/>
      <c r="AAC13" s="22"/>
      <c r="AAD13" s="22"/>
      <c r="AAE13" s="22"/>
      <c r="AAF13" s="22"/>
      <c r="AAG13" s="22"/>
      <c r="AAH13" s="22"/>
      <c r="AAI13" s="22"/>
      <c r="AAJ13" s="22"/>
      <c r="AAK13" s="22"/>
      <c r="AAL13" s="22"/>
      <c r="AAM13" s="22"/>
      <c r="AAN13" s="22"/>
      <c r="AAO13" s="22"/>
      <c r="AAP13" s="22"/>
      <c r="AAQ13" s="22"/>
      <c r="AAR13" s="22"/>
      <c r="AAS13" s="22"/>
      <c r="AAT13" s="22"/>
      <c r="AAU13" s="22"/>
      <c r="AAV13" s="22"/>
      <c r="AAW13" s="22"/>
      <c r="AAX13" s="22"/>
      <c r="AAY13" s="22"/>
      <c r="AAZ13" s="22"/>
      <c r="ABA13" s="22"/>
      <c r="ABB13" s="22"/>
      <c r="ABC13" s="22"/>
      <c r="ABD13" s="22"/>
      <c r="ABE13" s="22"/>
      <c r="ABF13" s="22"/>
      <c r="ABG13" s="22"/>
      <c r="ABH13" s="22"/>
      <c r="ABI13" s="22"/>
      <c r="ABJ13" s="22"/>
      <c r="ABK13" s="22"/>
      <c r="ABL13" s="22"/>
      <c r="ABM13" s="22"/>
      <c r="ABN13" s="22"/>
      <c r="ABO13" s="22"/>
      <c r="ABP13" s="22"/>
      <c r="ABQ13" s="22"/>
      <c r="ABR13" s="22"/>
      <c r="ABS13" s="22"/>
      <c r="ABT13" s="22"/>
      <c r="ABU13" s="22"/>
      <c r="ABV13" s="22"/>
      <c r="ABW13" s="22"/>
      <c r="ABX13" s="22"/>
      <c r="ABY13" s="22"/>
      <c r="ABZ13" s="22"/>
      <c r="ACA13" s="22"/>
      <c r="ACB13" s="22"/>
      <c r="ACC13" s="22"/>
      <c r="ACD13" s="22"/>
      <c r="ACE13" s="22"/>
      <c r="ACF13" s="22"/>
      <c r="ACG13" s="22"/>
      <c r="ACH13" s="22"/>
      <c r="ACI13" s="22"/>
      <c r="ACJ13" s="22"/>
      <c r="ACK13" s="22"/>
      <c r="ACL13" s="22"/>
      <c r="ACM13" s="22"/>
      <c r="ACN13" s="22"/>
      <c r="ACO13" s="22"/>
      <c r="ACP13" s="22"/>
      <c r="ACQ13" s="22"/>
      <c r="ACR13" s="22"/>
      <c r="ACS13" s="22"/>
      <c r="ACT13" s="22"/>
      <c r="ACU13" s="22"/>
      <c r="ACV13" s="22"/>
      <c r="ACW13" s="22"/>
      <c r="ACX13" s="22"/>
      <c r="ACY13" s="22"/>
      <c r="ACZ13" s="22"/>
      <c r="ADA13" s="22"/>
      <c r="ADB13" s="22"/>
      <c r="ADC13" s="22"/>
      <c r="ADD13" s="22"/>
      <c r="ADE13" s="22"/>
      <c r="ADF13" s="22"/>
      <c r="ADG13" s="22"/>
      <c r="ADH13" s="22"/>
      <c r="ADI13" s="22"/>
      <c r="ADJ13" s="22"/>
      <c r="ADK13" s="22"/>
      <c r="ADL13" s="22"/>
      <c r="ADM13" s="22"/>
      <c r="ADN13" s="22"/>
      <c r="ADO13" s="22"/>
      <c r="ADP13" s="22"/>
      <c r="ADQ13" s="22"/>
      <c r="ADR13" s="22"/>
      <c r="ADS13" s="22"/>
      <c r="ADT13" s="22"/>
      <c r="ADU13" s="22"/>
      <c r="ADV13" s="22"/>
      <c r="ADW13" s="22"/>
      <c r="ADX13" s="22"/>
      <c r="ADY13" s="22"/>
      <c r="ADZ13" s="22"/>
      <c r="AEA13" s="22"/>
      <c r="AEB13" s="22"/>
      <c r="AEC13" s="22"/>
      <c r="AED13" s="22"/>
      <c r="AEE13" s="22"/>
      <c r="AEF13" s="22"/>
      <c r="AEG13" s="22"/>
      <c r="AEH13" s="22"/>
      <c r="AEI13" s="22"/>
      <c r="AEJ13" s="22"/>
      <c r="AEK13" s="22"/>
      <c r="AEL13" s="22"/>
      <c r="AEM13" s="22"/>
      <c r="AEN13" s="22"/>
      <c r="AEO13" s="22"/>
      <c r="AEP13" s="22"/>
      <c r="AEQ13" s="22"/>
      <c r="AER13" s="22"/>
      <c r="AES13" s="22"/>
      <c r="AET13" s="22"/>
      <c r="AEU13" s="22"/>
      <c r="AEV13" s="22"/>
      <c r="AEW13" s="22"/>
      <c r="AEX13" s="22"/>
      <c r="AEY13" s="22"/>
      <c r="AEZ13" s="22"/>
      <c r="AFA13" s="22"/>
      <c r="AFB13" s="22"/>
      <c r="AFC13" s="22"/>
      <c r="AFD13" s="22"/>
      <c r="AFE13" s="22"/>
      <c r="AFF13" s="22"/>
      <c r="AFG13" s="22"/>
      <c r="AFH13" s="22"/>
      <c r="AFI13" s="22"/>
      <c r="AFJ13" s="22"/>
      <c r="AFK13" s="22"/>
      <c r="AFL13" s="22"/>
      <c r="AFM13" s="22"/>
      <c r="AFN13" s="22"/>
      <c r="AFO13" s="22"/>
      <c r="AFP13" s="22"/>
      <c r="AFQ13" s="22"/>
      <c r="AFR13" s="22"/>
      <c r="AFS13" s="22"/>
      <c r="AFT13" s="22"/>
      <c r="AFU13" s="22"/>
      <c r="AFV13" s="22"/>
      <c r="AFW13" s="22"/>
      <c r="AFX13" s="22"/>
      <c r="AFY13" s="22"/>
      <c r="AFZ13" s="22"/>
      <c r="AGA13" s="22"/>
      <c r="AGB13" s="22"/>
      <c r="AGC13" s="22"/>
      <c r="AGD13" s="22"/>
      <c r="AGE13" s="22"/>
      <c r="AGF13" s="22"/>
      <c r="AGG13" s="22"/>
      <c r="AGH13" s="22"/>
      <c r="AGI13" s="22"/>
      <c r="AGJ13" s="22"/>
      <c r="AGK13" s="22"/>
      <c r="AGL13" s="22"/>
      <c r="AGM13" s="22"/>
      <c r="AGN13" s="22"/>
      <c r="AGO13" s="22"/>
      <c r="AGP13" s="22"/>
      <c r="AGQ13" s="22"/>
      <c r="AGR13" s="22"/>
      <c r="AGS13" s="22"/>
      <c r="AGT13" s="22"/>
      <c r="AGU13" s="22"/>
      <c r="AGV13" s="22"/>
      <c r="AGW13" s="22"/>
      <c r="AGX13" s="22"/>
      <c r="AGY13" s="22"/>
      <c r="AGZ13" s="22"/>
      <c r="AHA13" s="22"/>
      <c r="AHB13" s="22"/>
      <c r="AHC13" s="22"/>
      <c r="AHD13" s="22"/>
      <c r="AHE13" s="22"/>
      <c r="AHF13" s="22"/>
      <c r="AHG13" s="22"/>
      <c r="AHH13" s="22"/>
      <c r="AHI13" s="22"/>
      <c r="AHJ13" s="22"/>
      <c r="AHK13" s="22"/>
      <c r="AHL13" s="22"/>
      <c r="AHM13" s="22"/>
      <c r="AHN13" s="22"/>
      <c r="AHO13" s="22"/>
      <c r="AHP13" s="22"/>
      <c r="AHQ13" s="22"/>
      <c r="AHR13" s="22"/>
      <c r="AHS13" s="22"/>
      <c r="AHT13" s="22"/>
      <c r="AHU13" s="22"/>
      <c r="AHV13" s="22"/>
      <c r="AHW13" s="22"/>
      <c r="AHX13" s="22"/>
      <c r="AHY13" s="22"/>
      <c r="AHZ13" s="22"/>
      <c r="AIA13" s="22"/>
      <c r="AIB13" s="22"/>
      <c r="AIC13" s="22"/>
      <c r="AID13" s="22"/>
      <c r="AIE13" s="22"/>
      <c r="AIF13" s="22"/>
      <c r="AIG13" s="22"/>
      <c r="AIH13" s="22"/>
      <c r="AII13" s="22"/>
      <c r="AIJ13" s="22"/>
      <c r="AIK13" s="22"/>
      <c r="AIL13" s="22"/>
      <c r="AIM13" s="22"/>
      <c r="AIN13" s="22"/>
      <c r="AIO13" s="22"/>
      <c r="AIP13" s="22"/>
      <c r="AIQ13" s="22"/>
      <c r="AIR13" s="22"/>
      <c r="AIS13" s="22"/>
      <c r="AIT13" s="22"/>
      <c r="AIU13" s="22"/>
      <c r="AIV13" s="22"/>
      <c r="AIW13" s="22"/>
      <c r="AIX13" s="22"/>
      <c r="AIY13" s="22"/>
      <c r="AIZ13" s="22"/>
      <c r="AJA13" s="22"/>
      <c r="AJB13" s="22"/>
      <c r="AJC13" s="22"/>
      <c r="AJD13" s="22"/>
      <c r="AJE13" s="22"/>
      <c r="AJF13" s="22"/>
      <c r="AJG13" s="22"/>
      <c r="AJH13" s="22"/>
      <c r="AJI13" s="22"/>
      <c r="AJJ13" s="22"/>
      <c r="AJK13" s="22"/>
      <c r="AJL13" s="22"/>
      <c r="AJM13" s="22"/>
      <c r="AJN13" s="22"/>
      <c r="AJO13" s="22"/>
      <c r="AJP13" s="22"/>
      <c r="AJQ13" s="22"/>
      <c r="AJR13" s="22"/>
      <c r="AJS13" s="22"/>
      <c r="AJT13" s="22"/>
      <c r="AJU13" s="22"/>
      <c r="AJV13" s="22"/>
      <c r="AJW13" s="22"/>
      <c r="AJX13" s="22"/>
      <c r="AJY13" s="22"/>
      <c r="AJZ13" s="22"/>
      <c r="AKA13" s="22"/>
      <c r="AKB13" s="22"/>
      <c r="AKC13" s="22"/>
      <c r="AKD13" s="22"/>
      <c r="AKE13" s="22"/>
      <c r="AKF13" s="22"/>
      <c r="AKG13" s="22"/>
      <c r="AKH13" s="22"/>
      <c r="AKI13" s="22"/>
      <c r="AKJ13" s="22"/>
      <c r="AKK13" s="22"/>
      <c r="AKL13" s="22"/>
      <c r="AKM13" s="22"/>
      <c r="AKN13" s="22"/>
      <c r="AKO13" s="22"/>
      <c r="AKP13" s="22"/>
      <c r="AKQ13" s="22"/>
      <c r="AKR13" s="22"/>
      <c r="AKS13" s="22"/>
      <c r="AKT13" s="22"/>
      <c r="AKU13" s="22"/>
      <c r="AKV13" s="22"/>
      <c r="AKW13" s="22"/>
      <c r="AKX13" s="22"/>
      <c r="AKY13" s="22"/>
      <c r="AKZ13" s="22"/>
      <c r="ALA13" s="22"/>
      <c r="ALB13" s="22"/>
      <c r="ALC13" s="22"/>
      <c r="ALD13" s="22"/>
      <c r="ALE13" s="22"/>
      <c r="ALF13" s="22"/>
      <c r="ALG13" s="22"/>
      <c r="ALH13" s="22"/>
      <c r="ALI13" s="22"/>
      <c r="ALJ13" s="22"/>
      <c r="ALK13" s="22"/>
      <c r="ALL13" s="22"/>
      <c r="ALM13" s="22"/>
      <c r="ALN13" s="22"/>
      <c r="ALO13" s="22"/>
      <c r="ALP13" s="22"/>
      <c r="ALQ13" s="22"/>
      <c r="ALR13" s="22"/>
      <c r="ALS13" s="22"/>
      <c r="ALT13" s="22"/>
      <c r="ALU13" s="22"/>
      <c r="ALV13" s="22"/>
      <c r="ALW13" s="22"/>
      <c r="ALX13" s="22"/>
      <c r="ALY13" s="22"/>
      <c r="ALZ13" s="22"/>
      <c r="AMA13" s="22"/>
      <c r="AMB13" s="22"/>
      <c r="AMC13" s="22"/>
      <c r="AMD13" s="22"/>
      <c r="AME13" s="22"/>
      <c r="AMF13" s="22"/>
      <c r="AMG13" s="22"/>
      <c r="AMH13" s="22"/>
      <c r="AMI13" s="22"/>
      <c r="AMJ13" s="22"/>
      <c r="AMK13" s="22"/>
      <c r="AML13" s="22"/>
      <c r="AMM13" s="22"/>
      <c r="AMN13" s="22"/>
      <c r="AMO13" s="22"/>
      <c r="AMP13" s="22"/>
      <c r="AMQ13" s="22"/>
      <c r="AMR13" s="22"/>
      <c r="AMS13" s="22"/>
      <c r="AMT13" s="22"/>
      <c r="AMU13" s="22"/>
      <c r="AMV13" s="22"/>
      <c r="AMW13" s="22"/>
      <c r="AMX13" s="22"/>
      <c r="AMY13" s="22"/>
      <c r="AMZ13" s="22"/>
      <c r="ANA13" s="22"/>
      <c r="ANB13" s="22"/>
      <c r="ANC13" s="22"/>
      <c r="AND13" s="22"/>
      <c r="ANE13" s="22"/>
      <c r="ANF13" s="22"/>
      <c r="ANG13" s="22"/>
      <c r="ANH13" s="22"/>
      <c r="ANI13" s="22"/>
      <c r="ANJ13" s="22"/>
      <c r="ANK13" s="22"/>
      <c r="ANL13" s="22"/>
      <c r="ANM13" s="22"/>
      <c r="ANN13" s="22"/>
      <c r="ANO13" s="22"/>
      <c r="ANP13" s="22"/>
      <c r="ANQ13" s="22"/>
      <c r="ANR13" s="22"/>
      <c r="ANS13" s="22"/>
      <c r="ANT13" s="22"/>
      <c r="ANU13" s="22"/>
      <c r="ANV13" s="22"/>
      <c r="ANW13" s="22"/>
      <c r="ANX13" s="22"/>
      <c r="ANY13" s="22"/>
      <c r="ANZ13" s="22"/>
      <c r="AOA13" s="22"/>
      <c r="AOB13" s="22"/>
      <c r="AOC13" s="22"/>
      <c r="AOD13" s="22"/>
      <c r="AOE13" s="22"/>
      <c r="AOF13" s="22"/>
      <c r="AOG13" s="22"/>
      <c r="AOH13" s="22"/>
      <c r="AOI13" s="22"/>
      <c r="AOJ13" s="22"/>
      <c r="AOK13" s="22"/>
      <c r="AOL13" s="22"/>
      <c r="AOM13" s="22"/>
      <c r="AON13" s="22"/>
      <c r="AOO13" s="22"/>
      <c r="AOP13" s="22"/>
      <c r="AOQ13" s="22"/>
      <c r="AOR13" s="22"/>
      <c r="AOS13" s="22"/>
      <c r="AOT13" s="22"/>
      <c r="AOU13" s="22"/>
      <c r="AOV13" s="22"/>
      <c r="AOW13" s="22"/>
      <c r="AOX13" s="22"/>
      <c r="AOY13" s="22"/>
      <c r="AOZ13" s="22"/>
      <c r="APA13" s="22"/>
      <c r="APB13" s="22"/>
      <c r="APC13" s="22"/>
      <c r="APD13" s="22"/>
      <c r="APE13" s="22"/>
      <c r="APF13" s="22"/>
      <c r="APG13" s="22"/>
      <c r="APH13" s="22"/>
      <c r="API13" s="22"/>
      <c r="APJ13" s="22"/>
      <c r="APK13" s="22"/>
      <c r="APL13" s="22"/>
      <c r="APM13" s="22"/>
      <c r="APN13" s="22"/>
      <c r="APO13" s="22"/>
      <c r="APP13" s="22"/>
      <c r="APQ13" s="22"/>
      <c r="APR13" s="22"/>
      <c r="APS13" s="22"/>
      <c r="APT13" s="22"/>
      <c r="APU13" s="22"/>
      <c r="APV13" s="22"/>
      <c r="APW13" s="22"/>
      <c r="APX13" s="22"/>
      <c r="APY13" s="22"/>
      <c r="APZ13" s="22"/>
      <c r="AQA13" s="22"/>
      <c r="AQB13" s="22"/>
      <c r="AQC13" s="22"/>
      <c r="AQD13" s="22"/>
      <c r="AQE13" s="22"/>
      <c r="AQF13" s="22"/>
      <c r="AQG13" s="22"/>
      <c r="AQH13" s="22"/>
      <c r="AQI13" s="22"/>
      <c r="AQJ13" s="22"/>
      <c r="AQK13" s="22"/>
      <c r="AQL13" s="22"/>
      <c r="AQM13" s="22"/>
      <c r="AQN13" s="22"/>
      <c r="AQO13" s="22"/>
      <c r="AQP13" s="22"/>
      <c r="AQQ13" s="22"/>
      <c r="AQR13" s="22"/>
      <c r="AQS13" s="22"/>
      <c r="AQT13" s="22"/>
      <c r="AQU13" s="22"/>
      <c r="AQV13" s="22"/>
      <c r="AQW13" s="22"/>
      <c r="AQX13" s="22"/>
      <c r="AQY13" s="22"/>
      <c r="AQZ13" s="22"/>
      <c r="ARA13" s="22"/>
      <c r="ARB13" s="22"/>
      <c r="ARC13" s="22"/>
      <c r="ARD13" s="22"/>
      <c r="ARE13" s="22"/>
      <c r="ARF13" s="22"/>
      <c r="ARG13" s="22"/>
      <c r="ARH13" s="22"/>
      <c r="ARI13" s="22"/>
      <c r="ARJ13" s="22"/>
      <c r="ARK13" s="22"/>
      <c r="ARL13" s="22"/>
      <c r="ARM13" s="22"/>
      <c r="ARN13" s="22"/>
      <c r="ARO13" s="22"/>
      <c r="ARP13" s="22"/>
      <c r="ARQ13" s="22"/>
      <c r="ARR13" s="22"/>
      <c r="ARS13" s="22"/>
      <c r="ART13" s="22"/>
      <c r="ARU13" s="22"/>
      <c r="ARV13" s="22"/>
      <c r="ARW13" s="22"/>
      <c r="ARX13" s="22"/>
      <c r="ARY13" s="22"/>
      <c r="ARZ13" s="22"/>
      <c r="ASA13" s="22"/>
      <c r="ASB13" s="22"/>
      <c r="ASC13" s="22"/>
      <c r="ASD13" s="22"/>
      <c r="ASE13" s="22"/>
      <c r="ASF13" s="22"/>
      <c r="ASG13" s="22"/>
      <c r="ASH13" s="22"/>
      <c r="ASI13" s="22"/>
      <c r="ASJ13" s="22"/>
      <c r="ASK13" s="22"/>
      <c r="ASL13" s="22"/>
      <c r="ASM13" s="22"/>
      <c r="ASN13" s="22"/>
      <c r="ASO13" s="22"/>
      <c r="ASP13" s="22"/>
      <c r="ASQ13" s="22"/>
      <c r="ASR13" s="22"/>
      <c r="ASS13" s="22"/>
      <c r="AST13" s="22"/>
      <c r="ASU13" s="22"/>
      <c r="ASV13" s="22"/>
      <c r="ASW13" s="22"/>
      <c r="ASX13" s="22"/>
      <c r="ASY13" s="22"/>
      <c r="ASZ13" s="22"/>
      <c r="ATA13" s="22"/>
      <c r="ATB13" s="22"/>
      <c r="ATC13" s="22"/>
      <c r="ATD13" s="22"/>
      <c r="ATE13" s="22"/>
      <c r="ATF13" s="22"/>
      <c r="ATG13" s="22"/>
      <c r="ATH13" s="22"/>
      <c r="ATI13" s="22"/>
      <c r="ATJ13" s="22"/>
      <c r="ATK13" s="22"/>
      <c r="ATL13" s="22"/>
      <c r="ATM13" s="22"/>
      <c r="ATN13" s="22"/>
      <c r="ATO13" s="22"/>
      <c r="ATP13" s="22"/>
      <c r="ATQ13" s="22"/>
      <c r="ATR13" s="22"/>
      <c r="ATS13" s="22"/>
      <c r="ATT13" s="22"/>
      <c r="ATU13" s="22"/>
      <c r="ATV13" s="22"/>
      <c r="ATW13" s="22"/>
      <c r="ATX13" s="22"/>
      <c r="ATY13" s="22"/>
      <c r="ATZ13" s="22"/>
      <c r="AUA13" s="22"/>
      <c r="AUB13" s="22"/>
      <c r="AUC13" s="22"/>
      <c r="AUD13" s="22"/>
      <c r="AUE13" s="22"/>
      <c r="AUF13" s="22"/>
      <c r="AUG13" s="22"/>
      <c r="AUH13" s="22"/>
      <c r="AUI13" s="22"/>
      <c r="AUJ13" s="22"/>
      <c r="AUK13" s="22"/>
      <c r="AUL13" s="22"/>
      <c r="AUM13" s="22"/>
      <c r="AUN13" s="22"/>
      <c r="AUO13" s="22"/>
      <c r="AUP13" s="22"/>
      <c r="AUQ13" s="22"/>
      <c r="AUR13" s="22"/>
      <c r="AUS13" s="22"/>
      <c r="AUT13" s="22"/>
      <c r="AUU13" s="22"/>
      <c r="AUV13" s="22"/>
      <c r="AUW13" s="22"/>
      <c r="AUX13" s="22"/>
      <c r="AUY13" s="22"/>
      <c r="AUZ13" s="22"/>
      <c r="AVA13" s="22"/>
      <c r="AVB13" s="22"/>
      <c r="AVC13" s="22"/>
      <c r="AVD13" s="22"/>
      <c r="AVE13" s="22"/>
      <c r="AVF13" s="22"/>
      <c r="AVG13" s="22"/>
      <c r="AVH13" s="22"/>
      <c r="AVI13" s="22"/>
      <c r="AVJ13" s="22"/>
      <c r="AVK13" s="22"/>
      <c r="AVL13" s="22"/>
      <c r="AVM13" s="22"/>
      <c r="AVN13" s="22"/>
      <c r="AVO13" s="22"/>
      <c r="AVP13" s="22"/>
      <c r="AVQ13" s="22"/>
      <c r="AVR13" s="22"/>
      <c r="AVS13" s="22"/>
      <c r="AVT13" s="22"/>
      <c r="AVU13" s="22"/>
      <c r="AVV13" s="22"/>
      <c r="AVW13" s="22"/>
      <c r="AVX13" s="22"/>
      <c r="AVY13" s="22"/>
      <c r="AVZ13" s="22"/>
      <c r="AWA13" s="22"/>
      <c r="AWB13" s="22"/>
      <c r="AWC13" s="22"/>
      <c r="AWD13" s="22"/>
      <c r="AWE13" s="22"/>
      <c r="AWF13" s="22"/>
      <c r="AWG13" s="22"/>
      <c r="AWH13" s="22"/>
      <c r="AWI13" s="22"/>
      <c r="AWJ13" s="22"/>
      <c r="AWK13" s="22"/>
      <c r="AWL13" s="22"/>
      <c r="AWM13" s="22"/>
      <c r="AWN13" s="22"/>
      <c r="AWO13" s="22"/>
      <c r="AWP13" s="22"/>
      <c r="AWQ13" s="22"/>
      <c r="AWR13" s="22"/>
      <c r="AWS13" s="22"/>
      <c r="AWT13" s="22"/>
      <c r="AWU13" s="22"/>
      <c r="AWV13" s="22"/>
      <c r="AWW13" s="22"/>
      <c r="AWX13" s="22"/>
      <c r="AWY13" s="22"/>
      <c r="AWZ13" s="22"/>
      <c r="AXA13" s="22"/>
      <c r="AXB13" s="22"/>
      <c r="AXC13" s="22"/>
      <c r="AXD13" s="22"/>
      <c r="AXE13" s="22"/>
      <c r="AXF13" s="22"/>
      <c r="AXG13" s="22"/>
      <c r="AXH13" s="22"/>
      <c r="AXI13" s="22"/>
      <c r="AXJ13" s="22"/>
      <c r="AXK13" s="22"/>
      <c r="AXL13" s="22"/>
      <c r="AXM13" s="22"/>
      <c r="AXN13" s="22"/>
      <c r="AXO13" s="22"/>
      <c r="AXP13" s="22"/>
      <c r="AXQ13" s="22"/>
      <c r="AXR13" s="22"/>
      <c r="AXS13" s="22"/>
      <c r="AXT13" s="22"/>
      <c r="AXU13" s="22"/>
      <c r="AXV13" s="22"/>
      <c r="AXW13" s="22"/>
      <c r="AXX13" s="22"/>
      <c r="AXY13" s="22"/>
      <c r="AXZ13" s="22"/>
      <c r="AYA13" s="22"/>
      <c r="AYB13" s="22"/>
      <c r="AYC13" s="22"/>
      <c r="AYD13" s="22"/>
      <c r="AYE13" s="22"/>
      <c r="AYF13" s="22"/>
      <c r="AYG13" s="22"/>
      <c r="AYH13" s="22"/>
      <c r="AYI13" s="22"/>
      <c r="AYJ13" s="22"/>
      <c r="AYK13" s="22"/>
      <c r="AYL13" s="22"/>
      <c r="AYM13" s="22"/>
      <c r="AYN13" s="22"/>
      <c r="AYO13" s="22"/>
      <c r="AYP13" s="22"/>
      <c r="AYQ13" s="22"/>
      <c r="AYR13" s="22"/>
      <c r="AYS13" s="22"/>
      <c r="AYT13" s="22"/>
      <c r="AYU13" s="22"/>
      <c r="AYV13" s="22"/>
      <c r="AYW13" s="22"/>
      <c r="AYX13" s="22"/>
      <c r="AYY13" s="22"/>
      <c r="AYZ13" s="22"/>
      <c r="AZA13" s="22"/>
      <c r="AZB13" s="22"/>
      <c r="AZC13" s="22"/>
      <c r="AZD13" s="22"/>
      <c r="AZE13" s="22"/>
      <c r="AZF13" s="22"/>
      <c r="AZG13" s="22"/>
      <c r="AZH13" s="22"/>
      <c r="AZI13" s="22"/>
      <c r="AZJ13" s="22"/>
      <c r="AZK13" s="22"/>
      <c r="AZL13" s="22"/>
      <c r="AZM13" s="22"/>
      <c r="AZN13" s="22"/>
      <c r="AZO13" s="22"/>
      <c r="AZP13" s="22"/>
      <c r="AZQ13" s="22"/>
      <c r="AZR13" s="22"/>
      <c r="AZS13" s="22"/>
      <c r="AZT13" s="22"/>
      <c r="AZU13" s="22"/>
      <c r="AZV13" s="22"/>
      <c r="AZW13" s="22"/>
      <c r="AZX13" s="22"/>
      <c r="AZY13" s="22"/>
      <c r="AZZ13" s="22"/>
      <c r="BAA13" s="22"/>
      <c r="BAB13" s="22"/>
      <c r="BAC13" s="22"/>
      <c r="BAD13" s="22"/>
      <c r="BAE13" s="22"/>
      <c r="BAF13" s="22"/>
      <c r="BAG13" s="22"/>
      <c r="BAH13" s="22"/>
      <c r="BAI13" s="22"/>
      <c r="BAJ13" s="22"/>
      <c r="BAK13" s="22"/>
      <c r="BAL13" s="22"/>
      <c r="BAM13" s="22"/>
      <c r="BAN13" s="22"/>
      <c r="BAO13" s="22"/>
      <c r="BAP13" s="22"/>
      <c r="BAQ13" s="22"/>
      <c r="BAR13" s="22"/>
      <c r="BAS13" s="22"/>
      <c r="BAT13" s="22"/>
      <c r="BAU13" s="22"/>
      <c r="BAV13" s="22"/>
      <c r="BAW13" s="22"/>
      <c r="BAX13" s="22"/>
      <c r="BAY13" s="22"/>
      <c r="BAZ13" s="22"/>
      <c r="BBA13" s="22"/>
      <c r="BBB13" s="22"/>
      <c r="BBC13" s="22"/>
      <c r="BBD13" s="22"/>
      <c r="BBE13" s="22"/>
      <c r="BBF13" s="22"/>
      <c r="BBG13" s="22"/>
      <c r="BBH13" s="22"/>
      <c r="BBI13" s="22"/>
      <c r="BBJ13" s="22"/>
      <c r="BBK13" s="22"/>
      <c r="BBL13" s="22"/>
      <c r="BBM13" s="22"/>
      <c r="BBN13" s="22"/>
      <c r="BBO13" s="22"/>
      <c r="BBP13" s="22"/>
      <c r="BBQ13" s="22"/>
      <c r="BBR13" s="22"/>
      <c r="BBS13" s="22"/>
      <c r="BBT13" s="22"/>
      <c r="BBU13" s="22"/>
      <c r="BBV13" s="22"/>
      <c r="BBW13" s="22"/>
      <c r="BBX13" s="22"/>
      <c r="BBY13" s="22"/>
      <c r="BBZ13" s="22"/>
      <c r="BCA13" s="22"/>
      <c r="BCB13" s="22"/>
      <c r="BCC13" s="22"/>
      <c r="BCD13" s="22"/>
      <c r="BCE13" s="22"/>
      <c r="BCF13" s="22"/>
      <c r="BCG13" s="22"/>
      <c r="BCH13" s="22"/>
      <c r="BCI13" s="22"/>
      <c r="BCJ13" s="22"/>
      <c r="BCK13" s="22"/>
      <c r="BCL13" s="22"/>
      <c r="BCM13" s="22"/>
      <c r="BCN13" s="22"/>
      <c r="BCO13" s="22"/>
      <c r="BCP13" s="22"/>
      <c r="BCQ13" s="22"/>
      <c r="BCR13" s="22"/>
      <c r="BCS13" s="22"/>
      <c r="BCT13" s="22"/>
      <c r="BCU13" s="22"/>
      <c r="BCV13" s="22"/>
      <c r="BCW13" s="22"/>
      <c r="BCX13" s="22"/>
      <c r="BCY13" s="22"/>
      <c r="BCZ13" s="22"/>
      <c r="BDA13" s="22"/>
      <c r="BDB13" s="22"/>
      <c r="BDC13" s="22"/>
      <c r="BDD13" s="22"/>
      <c r="BDE13" s="22"/>
      <c r="BDF13" s="22"/>
      <c r="BDG13" s="22"/>
      <c r="BDH13" s="22"/>
      <c r="BDI13" s="22"/>
      <c r="BDJ13" s="22"/>
      <c r="BDK13" s="22"/>
      <c r="BDL13" s="22"/>
      <c r="BDM13" s="22"/>
      <c r="BDN13" s="22"/>
      <c r="BDO13" s="22"/>
      <c r="BDP13" s="22"/>
      <c r="BDQ13" s="22"/>
      <c r="BDR13" s="22"/>
      <c r="BDS13" s="22"/>
      <c r="BDT13" s="22"/>
      <c r="BDU13" s="22"/>
      <c r="BDV13" s="22"/>
      <c r="BDW13" s="22"/>
      <c r="BDX13" s="22"/>
      <c r="BDY13" s="22"/>
      <c r="BDZ13" s="22"/>
      <c r="BEA13" s="22"/>
      <c r="BEB13" s="22"/>
      <c r="BEC13" s="22"/>
      <c r="BED13" s="22"/>
      <c r="BEE13" s="22"/>
      <c r="BEF13" s="22"/>
      <c r="BEG13" s="22"/>
      <c r="BEH13" s="22"/>
      <c r="BEI13" s="22"/>
      <c r="BEJ13" s="22"/>
      <c r="BEK13" s="22"/>
      <c r="BEL13" s="22"/>
      <c r="BEM13" s="22"/>
      <c r="BEN13" s="22"/>
      <c r="BEO13" s="22"/>
      <c r="BEP13" s="22"/>
      <c r="BEQ13" s="22"/>
      <c r="BER13" s="22"/>
      <c r="BES13" s="22"/>
      <c r="BET13" s="22"/>
      <c r="BEU13" s="22"/>
      <c r="BEV13" s="22"/>
      <c r="BEW13" s="22"/>
      <c r="BEX13" s="22"/>
      <c r="BEY13" s="22"/>
      <c r="BEZ13" s="22"/>
      <c r="BFA13" s="22"/>
      <c r="BFB13" s="22"/>
      <c r="BFC13" s="22"/>
      <c r="BFD13" s="22"/>
      <c r="BFE13" s="22"/>
      <c r="BFF13" s="22"/>
      <c r="BFG13" s="22"/>
      <c r="BFH13" s="22"/>
      <c r="BFI13" s="22"/>
      <c r="BFJ13" s="22"/>
      <c r="BFK13" s="22"/>
      <c r="BFL13" s="22"/>
      <c r="BFM13" s="22"/>
      <c r="BFN13" s="22"/>
      <c r="BFO13" s="22"/>
      <c r="BFP13" s="22"/>
      <c r="BFQ13" s="22"/>
      <c r="BFR13" s="22"/>
      <c r="BFS13" s="22"/>
      <c r="BFT13" s="22"/>
      <c r="BFU13" s="22"/>
      <c r="BFV13" s="22"/>
      <c r="BFW13" s="22"/>
      <c r="BFX13" s="22"/>
      <c r="BFY13" s="22"/>
      <c r="BFZ13" s="22"/>
      <c r="BGA13" s="22"/>
      <c r="BGB13" s="22"/>
      <c r="BGC13" s="22"/>
      <c r="BGD13" s="22"/>
      <c r="BGE13" s="22"/>
      <c r="BGF13" s="22"/>
      <c r="BGG13" s="22"/>
      <c r="BGH13" s="22"/>
      <c r="BGI13" s="22"/>
      <c r="BGJ13" s="22"/>
      <c r="BGK13" s="22"/>
      <c r="BGL13" s="22"/>
      <c r="BGM13" s="22"/>
      <c r="BGN13" s="22"/>
      <c r="BGO13" s="22"/>
      <c r="BGP13" s="22"/>
      <c r="BGQ13" s="22"/>
      <c r="BGR13" s="22"/>
      <c r="BGS13" s="22"/>
      <c r="BGT13" s="22"/>
      <c r="BGU13" s="22"/>
      <c r="BGV13" s="22"/>
      <c r="BGW13" s="22"/>
      <c r="BGX13" s="22"/>
      <c r="BGY13" s="22"/>
      <c r="BGZ13" s="22"/>
      <c r="BHA13" s="22"/>
      <c r="BHB13" s="22"/>
      <c r="BHC13" s="22"/>
      <c r="BHD13" s="22"/>
      <c r="BHE13" s="22"/>
      <c r="BHF13" s="22"/>
      <c r="BHG13" s="22"/>
      <c r="BHH13" s="22"/>
      <c r="BHI13" s="22"/>
      <c r="BHJ13" s="22"/>
      <c r="BHK13" s="22"/>
      <c r="BHL13" s="22"/>
      <c r="BHM13" s="22"/>
      <c r="BHN13" s="22"/>
      <c r="BHO13" s="22"/>
      <c r="BHP13" s="22"/>
      <c r="BHQ13" s="22"/>
      <c r="BHR13" s="22"/>
      <c r="BHS13" s="22"/>
      <c r="BHT13" s="22"/>
      <c r="BHU13" s="22"/>
      <c r="BHV13" s="22"/>
      <c r="BHW13" s="22"/>
      <c r="BHX13" s="22"/>
      <c r="BHY13" s="22"/>
      <c r="BHZ13" s="22"/>
      <c r="BIA13" s="22"/>
      <c r="BIB13" s="22"/>
      <c r="BIC13" s="22"/>
      <c r="BID13" s="22"/>
      <c r="BIE13" s="22"/>
      <c r="BIF13" s="22"/>
      <c r="BIG13" s="22"/>
      <c r="BIH13" s="22"/>
      <c r="BII13" s="22"/>
      <c r="BIJ13" s="22"/>
      <c r="BIK13" s="22"/>
      <c r="BIL13" s="22"/>
      <c r="BIM13" s="22"/>
      <c r="BIN13" s="22"/>
      <c r="BIO13" s="22"/>
      <c r="BIP13" s="22"/>
      <c r="BIQ13" s="22"/>
      <c r="BIR13" s="22"/>
      <c r="BIS13" s="22"/>
      <c r="BIT13" s="22"/>
      <c r="BIU13" s="22"/>
      <c r="BIV13" s="22"/>
      <c r="BIW13" s="22"/>
      <c r="BIX13" s="22"/>
      <c r="BIY13" s="22"/>
      <c r="BIZ13" s="22"/>
      <c r="BJA13" s="22"/>
      <c r="BJB13" s="22"/>
      <c r="BJC13" s="22"/>
      <c r="BJD13" s="22"/>
      <c r="BJE13" s="22"/>
      <c r="BJF13" s="22"/>
      <c r="BJG13" s="22"/>
      <c r="BJH13" s="22"/>
      <c r="BJI13" s="22"/>
      <c r="BJJ13" s="22"/>
      <c r="BJK13" s="22"/>
      <c r="BJL13" s="22"/>
      <c r="BJM13" s="22"/>
      <c r="BJN13" s="22"/>
      <c r="BJO13" s="22"/>
      <c r="BJP13" s="22"/>
      <c r="BJQ13" s="22"/>
      <c r="BJR13" s="22"/>
      <c r="BJS13" s="22"/>
      <c r="BJT13" s="22"/>
      <c r="BJU13" s="22"/>
      <c r="BJV13" s="22"/>
      <c r="BJW13" s="22"/>
      <c r="BJX13" s="22"/>
      <c r="BJY13" s="22"/>
      <c r="BJZ13" s="22"/>
      <c r="BKA13" s="22"/>
      <c r="BKB13" s="22"/>
      <c r="BKC13" s="22"/>
      <c r="BKD13" s="22"/>
      <c r="BKE13" s="22"/>
      <c r="BKF13" s="22"/>
      <c r="BKG13" s="22"/>
      <c r="BKH13" s="22"/>
      <c r="BKI13" s="22"/>
      <c r="BKJ13" s="22"/>
      <c r="BKK13" s="22"/>
      <c r="BKL13" s="22"/>
      <c r="BKM13" s="22"/>
      <c r="BKN13" s="22"/>
      <c r="BKO13" s="22"/>
      <c r="BKP13" s="22"/>
      <c r="BKQ13" s="22"/>
      <c r="BKR13" s="22"/>
      <c r="BKS13" s="22"/>
      <c r="BKT13" s="22"/>
      <c r="BKU13" s="22"/>
      <c r="BKV13" s="22"/>
      <c r="BKW13" s="22"/>
      <c r="BKX13" s="22"/>
      <c r="BKY13" s="22"/>
      <c r="BKZ13" s="22"/>
      <c r="BLA13" s="22"/>
      <c r="BLB13" s="22"/>
      <c r="BLC13" s="22"/>
      <c r="BLD13" s="22"/>
      <c r="BLE13" s="22"/>
      <c r="BLF13" s="22"/>
      <c r="BLG13" s="22"/>
      <c r="BLH13" s="22"/>
      <c r="BLI13" s="22"/>
      <c r="BLJ13" s="22"/>
      <c r="BLK13" s="22"/>
      <c r="BLL13" s="22"/>
      <c r="BLM13" s="22"/>
      <c r="BLN13" s="22"/>
      <c r="BLO13" s="22"/>
      <c r="BLP13" s="22"/>
      <c r="BLQ13" s="22"/>
      <c r="BLR13" s="22"/>
      <c r="BLS13" s="22"/>
      <c r="BLT13" s="22"/>
      <c r="BLU13" s="22"/>
      <c r="BLV13" s="22"/>
      <c r="BLW13" s="22"/>
      <c r="BLX13" s="22"/>
      <c r="BLY13" s="22"/>
      <c r="BLZ13" s="22"/>
      <c r="BMA13" s="22"/>
      <c r="BMB13" s="22"/>
      <c r="BMC13" s="22"/>
      <c r="BMD13" s="22"/>
      <c r="BME13" s="22"/>
      <c r="BMF13" s="22"/>
      <c r="BMG13" s="22"/>
      <c r="BMH13" s="22"/>
      <c r="BMI13" s="22"/>
      <c r="BMJ13" s="22"/>
      <c r="BMK13" s="22"/>
      <c r="BML13" s="22"/>
      <c r="BMM13" s="22"/>
      <c r="BMN13" s="22"/>
      <c r="BMO13" s="22"/>
      <c r="BMP13" s="22"/>
      <c r="BMQ13" s="22"/>
      <c r="BMR13" s="22"/>
      <c r="BMS13" s="22"/>
      <c r="BMT13" s="22"/>
      <c r="BMU13" s="22"/>
      <c r="BMV13" s="22"/>
      <c r="BMW13" s="22"/>
      <c r="BMX13" s="22"/>
      <c r="BMY13" s="22"/>
      <c r="BMZ13" s="22"/>
      <c r="BNA13" s="22"/>
      <c r="BNB13" s="22"/>
      <c r="BNC13" s="22"/>
      <c r="BND13" s="22"/>
      <c r="BNE13" s="22"/>
      <c r="BNF13" s="22"/>
      <c r="BNG13" s="22"/>
      <c r="BNH13" s="22"/>
      <c r="BNI13" s="22"/>
      <c r="BNJ13" s="22"/>
      <c r="BNK13" s="22"/>
      <c r="BNL13" s="22"/>
      <c r="BNM13" s="22"/>
      <c r="BNN13" s="22"/>
      <c r="BNO13" s="22"/>
      <c r="BNP13" s="22"/>
      <c r="BNQ13" s="22"/>
      <c r="BNR13" s="22"/>
      <c r="BNS13" s="22"/>
      <c r="BNT13" s="22"/>
      <c r="BNU13" s="22"/>
      <c r="BNV13" s="22"/>
      <c r="BNW13" s="22"/>
      <c r="BNX13" s="22"/>
      <c r="BNY13" s="22"/>
      <c r="BNZ13" s="22"/>
      <c r="BOA13" s="22"/>
      <c r="BOB13" s="22"/>
      <c r="BOC13" s="22"/>
      <c r="BOD13" s="22"/>
      <c r="BOE13" s="22"/>
      <c r="BOF13" s="22"/>
      <c r="BOG13" s="22"/>
      <c r="BOH13" s="22"/>
      <c r="BOI13" s="22"/>
      <c r="BOJ13" s="22"/>
      <c r="BOK13" s="22"/>
      <c r="BOL13" s="22"/>
      <c r="BOM13" s="22"/>
      <c r="BON13" s="22"/>
      <c r="BOO13" s="22"/>
      <c r="BOP13" s="22"/>
      <c r="BOQ13" s="22"/>
      <c r="BOR13" s="22"/>
      <c r="BOS13" s="22"/>
      <c r="BOT13" s="22"/>
      <c r="BOU13" s="22"/>
      <c r="BOV13" s="22"/>
      <c r="BOW13" s="22"/>
      <c r="BOX13" s="22"/>
      <c r="BOY13" s="22"/>
      <c r="BOZ13" s="22"/>
      <c r="BPA13" s="22"/>
      <c r="BPB13" s="22"/>
      <c r="BPC13" s="22"/>
      <c r="BPD13" s="22"/>
      <c r="BPE13" s="22"/>
      <c r="BPF13" s="22"/>
      <c r="BPG13" s="22"/>
      <c r="BPH13" s="22"/>
      <c r="BPI13" s="22"/>
      <c r="BPJ13" s="22"/>
      <c r="BPK13" s="22"/>
      <c r="BPL13" s="22"/>
      <c r="BPM13" s="22"/>
      <c r="BPN13" s="22"/>
      <c r="BPO13" s="22"/>
      <c r="BPP13" s="22"/>
      <c r="BPQ13" s="22"/>
      <c r="BPR13" s="22"/>
      <c r="BPS13" s="22"/>
      <c r="BPT13" s="22"/>
      <c r="BPU13" s="22"/>
      <c r="BPV13" s="22"/>
      <c r="BPW13" s="22"/>
      <c r="BPX13" s="22"/>
      <c r="BPY13" s="22"/>
      <c r="BPZ13" s="22"/>
      <c r="BQA13" s="22"/>
      <c r="BQB13" s="22"/>
      <c r="BQC13" s="22"/>
      <c r="BQD13" s="22"/>
      <c r="BQE13" s="22"/>
      <c r="BQF13" s="22"/>
      <c r="BQG13" s="22"/>
      <c r="BQH13" s="22"/>
      <c r="BQI13" s="22"/>
      <c r="BQJ13" s="22"/>
      <c r="BQK13" s="22"/>
      <c r="BQL13" s="22"/>
      <c r="BQM13" s="22"/>
      <c r="BQN13" s="22"/>
      <c r="BQO13" s="22"/>
      <c r="BQP13" s="22"/>
      <c r="BQQ13" s="22"/>
      <c r="BQR13" s="22"/>
      <c r="BQS13" s="22"/>
      <c r="BQT13" s="22"/>
      <c r="BQU13" s="22"/>
      <c r="BQV13" s="22"/>
      <c r="BQW13" s="22"/>
      <c r="BQX13" s="22"/>
      <c r="BQY13" s="22"/>
      <c r="BQZ13" s="22"/>
      <c r="BRA13" s="22"/>
      <c r="BRB13" s="22"/>
      <c r="BRC13" s="22"/>
      <c r="BRD13" s="22"/>
      <c r="BRE13" s="22"/>
      <c r="BRF13" s="22"/>
      <c r="BRG13" s="22"/>
      <c r="BRH13" s="22"/>
      <c r="BRI13" s="22"/>
      <c r="BRJ13" s="22"/>
      <c r="BRK13" s="22"/>
      <c r="BRL13" s="22"/>
      <c r="BRM13" s="22"/>
      <c r="BRN13" s="22"/>
      <c r="BRO13" s="22"/>
      <c r="BRP13" s="22"/>
      <c r="BRQ13" s="22"/>
      <c r="BRR13" s="22"/>
      <c r="BRS13" s="22"/>
      <c r="BRT13" s="22"/>
      <c r="BRU13" s="22"/>
      <c r="BRV13" s="22"/>
      <c r="BRW13" s="22"/>
      <c r="BRX13" s="22"/>
      <c r="BRY13" s="22"/>
      <c r="BRZ13" s="22"/>
      <c r="BSA13" s="22"/>
      <c r="BSB13" s="22"/>
      <c r="BSC13" s="22"/>
      <c r="BSD13" s="22"/>
      <c r="BSE13" s="22"/>
      <c r="BSF13" s="22"/>
      <c r="BSG13" s="22"/>
      <c r="BSH13" s="22"/>
      <c r="BSI13" s="22"/>
      <c r="BSJ13" s="22"/>
      <c r="BSK13" s="22"/>
      <c r="BSL13" s="22"/>
      <c r="BSM13" s="22"/>
      <c r="BSN13" s="22"/>
      <c r="BSO13" s="22"/>
      <c r="BSP13" s="22"/>
      <c r="BSQ13" s="22"/>
      <c r="BSR13" s="22"/>
      <c r="BSS13" s="22"/>
      <c r="BST13" s="22"/>
      <c r="BSU13" s="22"/>
      <c r="BSV13" s="22"/>
      <c r="BSW13" s="22"/>
      <c r="BSX13" s="22"/>
      <c r="BSY13" s="22"/>
      <c r="BSZ13" s="22"/>
      <c r="BTA13" s="22"/>
      <c r="BTB13" s="22"/>
      <c r="BTC13" s="22"/>
      <c r="BTD13" s="22"/>
      <c r="BTE13" s="22"/>
      <c r="BTF13" s="22"/>
      <c r="BTG13" s="22"/>
      <c r="BTH13" s="22"/>
      <c r="BTI13" s="22"/>
      <c r="BTJ13" s="22"/>
      <c r="BTK13" s="22"/>
      <c r="BTL13" s="22"/>
      <c r="BTM13" s="22"/>
      <c r="BTN13" s="22"/>
      <c r="BTO13" s="22"/>
      <c r="BTP13" s="22"/>
      <c r="BTQ13" s="22"/>
      <c r="BTR13" s="22"/>
      <c r="BTS13" s="22"/>
      <c r="BTT13" s="22"/>
      <c r="BTU13" s="22"/>
      <c r="BTV13" s="22"/>
      <c r="BTW13" s="22"/>
      <c r="BTX13" s="22"/>
      <c r="BTY13" s="22"/>
      <c r="BTZ13" s="22"/>
      <c r="BUA13" s="22"/>
      <c r="BUB13" s="22"/>
      <c r="BUC13" s="22"/>
      <c r="BUD13" s="22"/>
      <c r="BUE13" s="22"/>
      <c r="BUF13" s="22"/>
      <c r="BUG13" s="22"/>
      <c r="BUH13" s="22"/>
      <c r="BUI13" s="22"/>
      <c r="BUJ13" s="22"/>
      <c r="BUK13" s="22"/>
      <c r="BUL13" s="22"/>
      <c r="BUM13" s="22"/>
      <c r="BUN13" s="22"/>
      <c r="BUO13" s="22"/>
      <c r="BUP13" s="22"/>
      <c r="BUQ13" s="22"/>
      <c r="BUR13" s="22"/>
      <c r="BUS13" s="22"/>
      <c r="BUT13" s="22"/>
      <c r="BUU13" s="22"/>
      <c r="BUV13" s="22"/>
      <c r="BUW13" s="22"/>
      <c r="BUX13" s="22"/>
      <c r="BUY13" s="22"/>
      <c r="BUZ13" s="22"/>
      <c r="BVA13" s="22"/>
      <c r="BVB13" s="22"/>
      <c r="BVC13" s="22"/>
      <c r="BVD13" s="22"/>
      <c r="BVE13" s="22"/>
      <c r="BVF13" s="22"/>
      <c r="BVG13" s="22"/>
      <c r="BVH13" s="22"/>
      <c r="BVI13" s="22"/>
      <c r="BVJ13" s="22"/>
      <c r="BVK13" s="22"/>
      <c r="BVL13" s="22"/>
      <c r="BVM13" s="22"/>
      <c r="BVN13" s="22"/>
      <c r="BVO13" s="22"/>
      <c r="BVP13" s="22"/>
      <c r="BVQ13" s="22"/>
      <c r="BVR13" s="22"/>
      <c r="BVS13" s="22"/>
      <c r="BVT13" s="22"/>
      <c r="BVU13" s="22"/>
      <c r="BVV13" s="22"/>
      <c r="BVW13" s="22"/>
      <c r="BVX13" s="22"/>
      <c r="BVY13" s="22"/>
      <c r="BVZ13" s="22"/>
      <c r="BWA13" s="22"/>
      <c r="BWB13" s="22"/>
      <c r="BWC13" s="22"/>
      <c r="BWD13" s="22"/>
      <c r="BWE13" s="22"/>
      <c r="BWF13" s="22"/>
      <c r="BWG13" s="22"/>
      <c r="BWH13" s="22"/>
      <c r="BWI13" s="22"/>
      <c r="BWJ13" s="22"/>
      <c r="BWK13" s="22"/>
      <c r="BWL13" s="22"/>
      <c r="BWM13" s="22"/>
      <c r="BWN13" s="22"/>
      <c r="BWO13" s="22"/>
      <c r="BWP13" s="22"/>
      <c r="BWQ13" s="22"/>
      <c r="BWR13" s="22"/>
      <c r="BWS13" s="22"/>
      <c r="BWT13" s="22"/>
      <c r="BWU13" s="22"/>
      <c r="BWV13" s="22"/>
      <c r="BWW13" s="22"/>
      <c r="BWX13" s="22"/>
      <c r="BWY13" s="22"/>
      <c r="BWZ13" s="22"/>
      <c r="BXA13" s="22"/>
      <c r="BXB13" s="22"/>
      <c r="BXC13" s="22"/>
      <c r="BXD13" s="22"/>
      <c r="BXE13" s="22"/>
      <c r="BXF13" s="22"/>
      <c r="BXG13" s="22"/>
      <c r="BXH13" s="22"/>
      <c r="BXI13" s="22"/>
      <c r="BXJ13" s="22"/>
      <c r="BXK13" s="22"/>
      <c r="BXL13" s="22"/>
      <c r="BXM13" s="22"/>
      <c r="BXN13" s="22"/>
      <c r="BXO13" s="22"/>
      <c r="BXP13" s="22"/>
      <c r="BXQ13" s="22"/>
      <c r="BXR13" s="22"/>
      <c r="BXS13" s="22"/>
      <c r="BXT13" s="22"/>
      <c r="BXU13" s="22"/>
      <c r="BXV13" s="22"/>
      <c r="BXW13" s="22"/>
      <c r="BXX13" s="22"/>
      <c r="BXY13" s="22"/>
      <c r="BXZ13" s="22"/>
      <c r="BYA13" s="22"/>
      <c r="BYB13" s="22"/>
      <c r="BYC13" s="22"/>
      <c r="BYD13" s="22"/>
      <c r="BYE13" s="22"/>
      <c r="BYF13" s="22"/>
      <c r="BYG13" s="22"/>
      <c r="BYH13" s="22"/>
      <c r="BYI13" s="22"/>
      <c r="BYJ13" s="22"/>
      <c r="BYK13" s="22"/>
      <c r="BYL13" s="22"/>
      <c r="BYM13" s="22"/>
      <c r="BYN13" s="22"/>
      <c r="BYO13" s="22"/>
      <c r="BYP13" s="22"/>
      <c r="BYQ13" s="22"/>
      <c r="BYR13" s="22"/>
      <c r="BYS13" s="22"/>
      <c r="BYT13" s="22"/>
      <c r="BYU13" s="22"/>
      <c r="BYV13" s="22"/>
      <c r="BYW13" s="22"/>
      <c r="BYX13" s="22"/>
      <c r="BYY13" s="22"/>
      <c r="BYZ13" s="22"/>
      <c r="BZA13" s="22"/>
      <c r="BZB13" s="22"/>
      <c r="BZC13" s="22"/>
      <c r="BZD13" s="22"/>
      <c r="BZE13" s="22"/>
      <c r="BZF13" s="22"/>
      <c r="BZG13" s="22"/>
      <c r="BZH13" s="22"/>
      <c r="BZI13" s="22"/>
      <c r="BZJ13" s="22"/>
      <c r="BZK13" s="22"/>
      <c r="BZL13" s="22"/>
      <c r="BZM13" s="22"/>
      <c r="BZN13" s="22"/>
      <c r="BZO13" s="22"/>
      <c r="BZP13" s="22"/>
      <c r="BZQ13" s="22"/>
      <c r="BZR13" s="22"/>
      <c r="BZS13" s="22"/>
      <c r="BZT13" s="22"/>
      <c r="BZU13" s="22"/>
      <c r="BZV13" s="22"/>
      <c r="BZW13" s="22"/>
      <c r="BZX13" s="22"/>
      <c r="BZY13" s="22"/>
      <c r="BZZ13" s="22"/>
      <c r="CAA13" s="22"/>
      <c r="CAB13" s="22"/>
      <c r="CAC13" s="22"/>
      <c r="CAD13" s="22"/>
      <c r="CAE13" s="22"/>
      <c r="CAF13" s="22"/>
      <c r="CAG13" s="22"/>
      <c r="CAH13" s="22"/>
      <c r="CAI13" s="22"/>
      <c r="CAJ13" s="22"/>
      <c r="CAK13" s="22"/>
      <c r="CAL13" s="22"/>
      <c r="CAM13" s="22"/>
      <c r="CAN13" s="22"/>
      <c r="CAO13" s="22"/>
      <c r="CAP13" s="22"/>
      <c r="CAQ13" s="22"/>
      <c r="CAR13" s="22"/>
      <c r="CAS13" s="22"/>
      <c r="CAT13" s="22"/>
      <c r="CAU13" s="22"/>
      <c r="CAV13" s="22"/>
      <c r="CAW13" s="22"/>
      <c r="CAX13" s="22"/>
      <c r="CAY13" s="22"/>
      <c r="CAZ13" s="22"/>
      <c r="CBA13" s="22"/>
      <c r="CBB13" s="22"/>
      <c r="CBC13" s="22"/>
      <c r="CBD13" s="22"/>
      <c r="CBE13" s="22"/>
      <c r="CBF13" s="22"/>
      <c r="CBG13" s="22"/>
      <c r="CBH13" s="22"/>
      <c r="CBI13" s="22"/>
      <c r="CBJ13" s="22"/>
      <c r="CBK13" s="22"/>
      <c r="CBL13" s="22"/>
      <c r="CBM13" s="22"/>
      <c r="CBN13" s="22"/>
      <c r="CBO13" s="22"/>
      <c r="CBP13" s="22"/>
      <c r="CBQ13" s="22"/>
      <c r="CBR13" s="22"/>
      <c r="CBS13" s="22"/>
      <c r="CBT13" s="22"/>
      <c r="CBU13" s="22"/>
      <c r="CBV13" s="22"/>
      <c r="CBW13" s="22"/>
      <c r="CBX13" s="22"/>
      <c r="CBY13" s="22"/>
      <c r="CBZ13" s="22"/>
      <c r="CCA13" s="22"/>
      <c r="CCB13" s="22"/>
      <c r="CCC13" s="22"/>
      <c r="CCD13" s="22"/>
      <c r="CCE13" s="22"/>
      <c r="CCF13" s="22"/>
      <c r="CCG13" s="22"/>
      <c r="CCH13" s="22"/>
      <c r="CCI13" s="22"/>
      <c r="CCJ13" s="22"/>
      <c r="CCK13" s="22"/>
      <c r="CCL13" s="22"/>
      <c r="CCM13" s="22"/>
      <c r="CCN13" s="22"/>
      <c r="CCO13" s="22"/>
      <c r="CCP13" s="22"/>
      <c r="CCQ13" s="22"/>
      <c r="CCR13" s="22"/>
      <c r="CCS13" s="22"/>
      <c r="CCT13" s="22"/>
      <c r="CCU13" s="22"/>
      <c r="CCV13" s="22"/>
      <c r="CCW13" s="22"/>
      <c r="CCX13" s="22"/>
      <c r="CCY13" s="22"/>
      <c r="CCZ13" s="22"/>
      <c r="CDA13" s="22"/>
      <c r="CDB13" s="22"/>
      <c r="CDC13" s="22"/>
      <c r="CDD13" s="22"/>
      <c r="CDE13" s="22"/>
      <c r="CDF13" s="22"/>
      <c r="CDG13" s="22"/>
      <c r="CDH13" s="22"/>
      <c r="CDI13" s="22"/>
      <c r="CDJ13" s="22"/>
      <c r="CDK13" s="22"/>
      <c r="CDL13" s="22"/>
      <c r="CDM13" s="22"/>
      <c r="CDN13" s="22"/>
      <c r="CDO13" s="22"/>
      <c r="CDP13" s="22"/>
      <c r="CDQ13" s="22"/>
      <c r="CDR13" s="22"/>
      <c r="CDS13" s="22"/>
      <c r="CDT13" s="22"/>
      <c r="CDU13" s="22"/>
      <c r="CDV13" s="22"/>
      <c r="CDW13" s="22"/>
      <c r="CDX13" s="22"/>
      <c r="CDY13" s="22"/>
      <c r="CDZ13" s="22"/>
      <c r="CEA13" s="22"/>
      <c r="CEB13" s="22"/>
      <c r="CEC13" s="22"/>
      <c r="CED13" s="22"/>
      <c r="CEE13" s="22"/>
      <c r="CEF13" s="22"/>
      <c r="CEG13" s="22"/>
      <c r="CEH13" s="22"/>
      <c r="CEI13" s="22"/>
      <c r="CEJ13" s="22"/>
      <c r="CEK13" s="22"/>
      <c r="CEL13" s="22"/>
      <c r="CEM13" s="22"/>
      <c r="CEN13" s="22"/>
      <c r="CEO13" s="22"/>
      <c r="CEP13" s="22"/>
      <c r="CEQ13" s="22"/>
      <c r="CER13" s="22"/>
      <c r="CES13" s="22"/>
      <c r="CET13" s="22"/>
      <c r="CEU13" s="22"/>
      <c r="CEV13" s="22"/>
      <c r="CEW13" s="22"/>
      <c r="CEX13" s="22"/>
      <c r="CEY13" s="22"/>
      <c r="CEZ13" s="22"/>
      <c r="CFA13" s="22"/>
      <c r="CFB13" s="22"/>
      <c r="CFC13" s="22"/>
      <c r="CFD13" s="22"/>
      <c r="CFE13" s="22"/>
      <c r="CFF13" s="22"/>
      <c r="CFG13" s="22"/>
      <c r="CFH13" s="22"/>
      <c r="CFI13" s="22"/>
      <c r="CFJ13" s="22"/>
      <c r="CFK13" s="22"/>
      <c r="CFL13" s="22"/>
      <c r="CFM13" s="22"/>
      <c r="CFN13" s="22"/>
      <c r="CFO13" s="22"/>
      <c r="CFP13" s="22"/>
      <c r="CFQ13" s="22"/>
      <c r="CFR13" s="22"/>
      <c r="CFS13" s="22"/>
      <c r="CFT13" s="22"/>
      <c r="CFU13" s="22"/>
      <c r="CFV13" s="22"/>
      <c r="CFW13" s="22"/>
      <c r="CFX13" s="22"/>
      <c r="CFY13" s="22"/>
      <c r="CFZ13" s="22"/>
      <c r="CGA13" s="22"/>
      <c r="CGB13" s="22"/>
      <c r="CGC13" s="22"/>
      <c r="CGD13" s="22"/>
      <c r="CGE13" s="22"/>
      <c r="CGF13" s="22"/>
      <c r="CGG13" s="22"/>
      <c r="CGH13" s="22"/>
      <c r="CGI13" s="22"/>
      <c r="CGJ13" s="22"/>
      <c r="CGK13" s="22"/>
      <c r="CGL13" s="22"/>
      <c r="CGM13" s="22"/>
      <c r="CGN13" s="22"/>
      <c r="CGO13" s="22"/>
      <c r="CGP13" s="22"/>
      <c r="CGQ13" s="22"/>
      <c r="CGR13" s="22"/>
      <c r="CGS13" s="22"/>
      <c r="CGT13" s="22"/>
      <c r="CGU13" s="22"/>
      <c r="CGV13" s="22"/>
      <c r="CGW13" s="22"/>
      <c r="CGX13" s="22"/>
      <c r="CGY13" s="22"/>
      <c r="CGZ13" s="22"/>
      <c r="CHA13" s="22"/>
      <c r="CHB13" s="22"/>
      <c r="CHC13" s="22"/>
      <c r="CHD13" s="22"/>
      <c r="CHE13" s="22"/>
      <c r="CHF13" s="22"/>
      <c r="CHG13" s="22"/>
      <c r="CHH13" s="22"/>
      <c r="CHI13" s="22"/>
      <c r="CHJ13" s="22"/>
      <c r="CHK13" s="22"/>
      <c r="CHL13" s="22"/>
      <c r="CHM13" s="22"/>
      <c r="CHN13" s="22"/>
      <c r="CHO13" s="22"/>
      <c r="CHP13" s="22"/>
      <c r="CHQ13" s="22"/>
      <c r="CHR13" s="22"/>
      <c r="CHS13" s="22"/>
      <c r="CHT13" s="22"/>
      <c r="CHU13" s="22"/>
      <c r="CHV13" s="22"/>
      <c r="CHW13" s="22"/>
      <c r="CHX13" s="22"/>
      <c r="CHY13" s="22"/>
      <c r="CHZ13" s="22"/>
      <c r="CIA13" s="22"/>
      <c r="CIB13" s="22"/>
      <c r="CIC13" s="22"/>
      <c r="CID13" s="22"/>
      <c r="CIE13" s="22"/>
      <c r="CIF13" s="22"/>
      <c r="CIG13" s="22"/>
      <c r="CIH13" s="22"/>
      <c r="CII13" s="22"/>
      <c r="CIJ13" s="22"/>
      <c r="CIK13" s="22"/>
      <c r="CIL13" s="22"/>
      <c r="CIM13" s="22"/>
      <c r="CIN13" s="22"/>
      <c r="CIO13" s="22"/>
      <c r="CIP13" s="22"/>
      <c r="CIQ13" s="22"/>
      <c r="CIR13" s="22"/>
      <c r="CIS13" s="22"/>
      <c r="CIT13" s="22"/>
      <c r="CIU13" s="22"/>
      <c r="CIV13" s="22"/>
      <c r="CIW13" s="22"/>
      <c r="CIX13" s="22"/>
      <c r="CIY13" s="22"/>
      <c r="CIZ13" s="22"/>
      <c r="CJA13" s="22"/>
      <c r="CJB13" s="22"/>
      <c r="CJC13" s="22"/>
      <c r="CJD13" s="22"/>
      <c r="CJE13" s="22"/>
      <c r="CJF13" s="22"/>
      <c r="CJG13" s="22"/>
      <c r="CJH13" s="22"/>
      <c r="CJI13" s="22"/>
      <c r="CJJ13" s="22"/>
      <c r="CJK13" s="22"/>
      <c r="CJL13" s="22"/>
      <c r="CJM13" s="22"/>
      <c r="CJN13" s="22"/>
      <c r="CJO13" s="22"/>
      <c r="CJP13" s="22"/>
      <c r="CJQ13" s="22"/>
      <c r="CJR13" s="22"/>
      <c r="CJS13" s="22"/>
      <c r="CJT13" s="22"/>
      <c r="CJU13" s="22"/>
      <c r="CJV13" s="22"/>
      <c r="CJW13" s="22"/>
      <c r="CJX13" s="22"/>
      <c r="CJY13" s="22"/>
      <c r="CJZ13" s="22"/>
      <c r="CKA13" s="22"/>
      <c r="CKB13" s="22"/>
      <c r="CKC13" s="22"/>
      <c r="CKD13" s="22"/>
      <c r="CKE13" s="22"/>
      <c r="CKF13" s="22"/>
      <c r="CKG13" s="22"/>
      <c r="CKH13" s="22"/>
      <c r="CKI13" s="22"/>
      <c r="CKJ13" s="22"/>
      <c r="CKK13" s="22"/>
      <c r="CKL13" s="22"/>
      <c r="CKM13" s="22"/>
      <c r="CKN13" s="22"/>
      <c r="CKO13" s="22"/>
      <c r="CKP13" s="22"/>
      <c r="CKQ13" s="22"/>
      <c r="CKR13" s="22"/>
      <c r="CKS13" s="22"/>
      <c r="CKT13" s="22"/>
      <c r="CKU13" s="22"/>
      <c r="CKV13" s="22"/>
      <c r="CKW13" s="22"/>
      <c r="CKX13" s="22"/>
      <c r="CKY13" s="22"/>
      <c r="CKZ13" s="22"/>
      <c r="CLA13" s="22"/>
      <c r="CLB13" s="22"/>
      <c r="CLC13" s="22"/>
      <c r="CLD13" s="22"/>
      <c r="CLE13" s="22"/>
      <c r="CLF13" s="22"/>
      <c r="CLG13" s="22"/>
      <c r="CLH13" s="22"/>
      <c r="CLI13" s="22"/>
      <c r="CLJ13" s="22"/>
      <c r="CLK13" s="22"/>
      <c r="CLL13" s="22"/>
      <c r="CLM13" s="22"/>
      <c r="CLN13" s="22"/>
      <c r="CLO13" s="22"/>
      <c r="CLP13" s="22"/>
      <c r="CLQ13" s="22"/>
      <c r="CLR13" s="22"/>
      <c r="CLS13" s="22"/>
      <c r="CLT13" s="22"/>
      <c r="CLU13" s="22"/>
      <c r="CLV13" s="22"/>
      <c r="CLW13" s="22"/>
      <c r="CLX13" s="22"/>
      <c r="CLY13" s="22"/>
      <c r="CLZ13" s="22"/>
      <c r="CMA13" s="22"/>
      <c r="CMB13" s="22"/>
      <c r="CMC13" s="22"/>
      <c r="CMD13" s="22"/>
      <c r="CME13" s="22"/>
      <c r="CMF13" s="22"/>
      <c r="CMG13" s="22"/>
      <c r="CMH13" s="22"/>
      <c r="CMI13" s="22"/>
      <c r="CMJ13" s="22"/>
      <c r="CMK13" s="22"/>
      <c r="CML13" s="22"/>
      <c r="CMM13" s="22"/>
      <c r="CMN13" s="22"/>
      <c r="CMO13" s="22"/>
      <c r="CMP13" s="22"/>
      <c r="CMQ13" s="22"/>
      <c r="CMR13" s="22"/>
      <c r="CMS13" s="22"/>
      <c r="CMT13" s="22"/>
      <c r="CMU13" s="22"/>
      <c r="CMV13" s="22"/>
      <c r="CMW13" s="22"/>
      <c r="CMX13" s="22"/>
      <c r="CMY13" s="22"/>
      <c r="CMZ13" s="22"/>
      <c r="CNA13" s="22"/>
      <c r="CNB13" s="22"/>
      <c r="CNC13" s="22"/>
      <c r="CND13" s="22"/>
      <c r="CNE13" s="22"/>
      <c r="CNF13" s="22"/>
      <c r="CNG13" s="22"/>
      <c r="CNH13" s="22"/>
      <c r="CNI13" s="22"/>
      <c r="CNJ13" s="22"/>
      <c r="CNK13" s="22"/>
      <c r="CNL13" s="22"/>
      <c r="CNM13" s="22"/>
      <c r="CNN13" s="22"/>
      <c r="CNO13" s="22"/>
      <c r="CNP13" s="22"/>
      <c r="CNQ13" s="22"/>
      <c r="CNR13" s="22"/>
      <c r="CNS13" s="22"/>
      <c r="CNT13" s="22"/>
      <c r="CNU13" s="22"/>
      <c r="CNV13" s="22"/>
      <c r="CNW13" s="22"/>
      <c r="CNX13" s="22"/>
      <c r="CNY13" s="22"/>
      <c r="CNZ13" s="22"/>
      <c r="COA13" s="22"/>
      <c r="COB13" s="22"/>
      <c r="COC13" s="22"/>
      <c r="COD13" s="22"/>
      <c r="COE13" s="22"/>
      <c r="COF13" s="22"/>
      <c r="COG13" s="22"/>
      <c r="COH13" s="22"/>
      <c r="COI13" s="22"/>
      <c r="COJ13" s="22"/>
      <c r="COK13" s="22"/>
      <c r="COL13" s="22"/>
      <c r="COM13" s="22"/>
      <c r="CON13" s="22"/>
      <c r="COO13" s="22"/>
      <c r="COP13" s="22"/>
      <c r="COQ13" s="22"/>
      <c r="COR13" s="22"/>
      <c r="COS13" s="22"/>
      <c r="COT13" s="22"/>
      <c r="COU13" s="22"/>
      <c r="COV13" s="22"/>
      <c r="COW13" s="22"/>
      <c r="COX13" s="22"/>
      <c r="COY13" s="22"/>
      <c r="COZ13" s="22"/>
      <c r="CPA13" s="22"/>
      <c r="CPB13" s="22"/>
      <c r="CPC13" s="22"/>
      <c r="CPD13" s="22"/>
      <c r="CPE13" s="22"/>
      <c r="CPF13" s="22"/>
      <c r="CPG13" s="22"/>
      <c r="CPH13" s="22"/>
      <c r="CPI13" s="22"/>
      <c r="CPJ13" s="22"/>
      <c r="CPK13" s="22"/>
      <c r="CPL13" s="22"/>
      <c r="CPM13" s="22"/>
      <c r="CPN13" s="22"/>
      <c r="CPO13" s="22"/>
      <c r="CPP13" s="22"/>
      <c r="CPQ13" s="22"/>
      <c r="CPR13" s="22"/>
      <c r="CPS13" s="22"/>
      <c r="CPT13" s="22"/>
      <c r="CPU13" s="22"/>
      <c r="CPV13" s="22"/>
      <c r="CPW13" s="22"/>
      <c r="CPX13" s="22"/>
      <c r="CPY13" s="22"/>
      <c r="CPZ13" s="22"/>
      <c r="CQA13" s="22"/>
      <c r="CQB13" s="22"/>
      <c r="CQC13" s="22"/>
      <c r="CQD13" s="22"/>
      <c r="CQE13" s="22"/>
      <c r="CQF13" s="22"/>
      <c r="CQG13" s="22"/>
      <c r="CQH13" s="22"/>
      <c r="CQI13" s="22"/>
      <c r="CQJ13" s="22"/>
      <c r="CQK13" s="22"/>
      <c r="CQL13" s="22"/>
      <c r="CQM13" s="22"/>
      <c r="CQN13" s="22"/>
      <c r="CQO13" s="22"/>
      <c r="CQP13" s="22"/>
      <c r="CQQ13" s="22"/>
      <c r="CQR13" s="22"/>
      <c r="CQS13" s="22"/>
      <c r="CQT13" s="22"/>
      <c r="CQU13" s="22"/>
      <c r="CQV13" s="22"/>
      <c r="CQW13" s="22"/>
      <c r="CQX13" s="22"/>
      <c r="CQY13" s="22"/>
      <c r="CQZ13" s="22"/>
      <c r="CRA13" s="22"/>
      <c r="CRB13" s="22"/>
      <c r="CRC13" s="22"/>
      <c r="CRD13" s="22"/>
      <c r="CRE13" s="22"/>
      <c r="CRF13" s="22"/>
      <c r="CRG13" s="22"/>
      <c r="CRH13" s="22"/>
      <c r="CRI13" s="22"/>
      <c r="CRJ13" s="22"/>
      <c r="CRK13" s="22"/>
      <c r="CRL13" s="22"/>
      <c r="CRM13" s="22"/>
      <c r="CRN13" s="22"/>
      <c r="CRO13" s="22"/>
      <c r="CRP13" s="22"/>
      <c r="CRQ13" s="22"/>
      <c r="CRR13" s="22"/>
      <c r="CRS13" s="22"/>
      <c r="CRT13" s="22"/>
      <c r="CRU13" s="22"/>
      <c r="CRV13" s="22"/>
      <c r="CRW13" s="22"/>
      <c r="CRX13" s="22"/>
      <c r="CRY13" s="22"/>
      <c r="CRZ13" s="22"/>
      <c r="CSA13" s="22"/>
      <c r="CSB13" s="22"/>
      <c r="CSC13" s="22"/>
      <c r="CSD13" s="22"/>
      <c r="CSE13" s="22"/>
      <c r="CSF13" s="22"/>
      <c r="CSG13" s="22"/>
      <c r="CSH13" s="22"/>
      <c r="CSI13" s="22"/>
      <c r="CSJ13" s="22"/>
      <c r="CSK13" s="22"/>
      <c r="CSL13" s="22"/>
      <c r="CSM13" s="22"/>
      <c r="CSN13" s="22"/>
      <c r="CSO13" s="22"/>
      <c r="CSP13" s="22"/>
      <c r="CSQ13" s="22"/>
      <c r="CSR13" s="22"/>
      <c r="CSS13" s="22"/>
      <c r="CST13" s="22"/>
      <c r="CSU13" s="22"/>
      <c r="CSV13" s="22"/>
      <c r="CSW13" s="22"/>
      <c r="CSX13" s="22"/>
      <c r="CSY13" s="22"/>
      <c r="CSZ13" s="22"/>
      <c r="CTA13" s="22"/>
      <c r="CTB13" s="22"/>
      <c r="CTC13" s="22"/>
      <c r="CTD13" s="22"/>
      <c r="CTE13" s="22"/>
      <c r="CTF13" s="22"/>
      <c r="CTG13" s="22"/>
      <c r="CTH13" s="22"/>
      <c r="CTI13" s="22"/>
      <c r="CTJ13" s="22"/>
      <c r="CTK13" s="22"/>
      <c r="CTL13" s="22"/>
      <c r="CTM13" s="22"/>
      <c r="CTN13" s="22"/>
      <c r="CTO13" s="22"/>
      <c r="CTP13" s="22"/>
      <c r="CTQ13" s="22"/>
      <c r="CTR13" s="22"/>
      <c r="CTS13" s="22"/>
      <c r="CTT13" s="22"/>
      <c r="CTU13" s="22"/>
      <c r="CTV13" s="22"/>
      <c r="CTW13" s="22"/>
      <c r="CTX13" s="22"/>
      <c r="CTY13" s="22"/>
      <c r="CTZ13" s="22"/>
      <c r="CUA13" s="22"/>
      <c r="CUB13" s="22"/>
      <c r="CUC13" s="22"/>
      <c r="CUD13" s="22"/>
      <c r="CUE13" s="22"/>
      <c r="CUF13" s="22"/>
      <c r="CUG13" s="22"/>
      <c r="CUH13" s="22"/>
      <c r="CUI13" s="22"/>
      <c r="CUJ13" s="22"/>
      <c r="CUK13" s="22"/>
      <c r="CUL13" s="22"/>
      <c r="CUM13" s="22"/>
      <c r="CUN13" s="22"/>
      <c r="CUO13" s="22"/>
      <c r="CUP13" s="22"/>
      <c r="CUQ13" s="22"/>
      <c r="CUR13" s="22"/>
      <c r="CUS13" s="22"/>
      <c r="CUT13" s="22"/>
      <c r="CUU13" s="22"/>
      <c r="CUV13" s="22"/>
      <c r="CUW13" s="22"/>
      <c r="CUX13" s="22"/>
      <c r="CUY13" s="22"/>
      <c r="CUZ13" s="22"/>
      <c r="CVA13" s="22"/>
      <c r="CVB13" s="22"/>
      <c r="CVC13" s="22"/>
      <c r="CVD13" s="22"/>
      <c r="CVE13" s="22"/>
      <c r="CVF13" s="22"/>
      <c r="CVG13" s="22"/>
      <c r="CVH13" s="22"/>
      <c r="CVI13" s="22"/>
      <c r="CVJ13" s="22"/>
      <c r="CVK13" s="22"/>
      <c r="CVL13" s="22"/>
      <c r="CVM13" s="22"/>
      <c r="CVN13" s="22"/>
      <c r="CVO13" s="22"/>
      <c r="CVP13" s="22"/>
      <c r="CVQ13" s="22"/>
      <c r="CVR13" s="22"/>
      <c r="CVS13" s="22"/>
      <c r="CVT13" s="22"/>
      <c r="CVU13" s="22"/>
      <c r="CVV13" s="22"/>
      <c r="CVW13" s="22"/>
      <c r="CVX13" s="22"/>
      <c r="CVY13" s="22"/>
      <c r="CVZ13" s="22"/>
      <c r="CWA13" s="22"/>
      <c r="CWB13" s="22"/>
      <c r="CWC13" s="22"/>
      <c r="CWD13" s="22"/>
      <c r="CWE13" s="22"/>
      <c r="CWF13" s="22"/>
      <c r="CWG13" s="22"/>
      <c r="CWH13" s="22"/>
      <c r="CWI13" s="22"/>
      <c r="CWJ13" s="22"/>
      <c r="CWK13" s="22"/>
      <c r="CWL13" s="22"/>
      <c r="CWM13" s="22"/>
      <c r="CWN13" s="22"/>
      <c r="CWO13" s="22"/>
      <c r="CWP13" s="22"/>
      <c r="CWQ13" s="22"/>
      <c r="CWR13" s="22"/>
      <c r="CWS13" s="22"/>
      <c r="CWT13" s="22"/>
      <c r="CWU13" s="22"/>
      <c r="CWV13" s="22"/>
      <c r="CWW13" s="22"/>
      <c r="CWX13" s="22"/>
      <c r="CWY13" s="22"/>
      <c r="CWZ13" s="22"/>
      <c r="CXA13" s="22"/>
      <c r="CXB13" s="22"/>
      <c r="CXC13" s="22"/>
      <c r="CXD13" s="22"/>
      <c r="CXE13" s="22"/>
      <c r="CXF13" s="22"/>
      <c r="CXG13" s="22"/>
      <c r="CXH13" s="22"/>
      <c r="CXI13" s="22"/>
      <c r="CXJ13" s="22"/>
      <c r="CXK13" s="22"/>
      <c r="CXL13" s="22"/>
      <c r="CXM13" s="22"/>
      <c r="CXN13" s="22"/>
      <c r="CXO13" s="22"/>
      <c r="CXP13" s="22"/>
      <c r="CXQ13" s="22"/>
      <c r="CXR13" s="22"/>
      <c r="CXS13" s="22"/>
      <c r="CXT13" s="22"/>
      <c r="CXU13" s="22"/>
      <c r="CXV13" s="22"/>
      <c r="CXW13" s="22"/>
      <c r="CXX13" s="22"/>
      <c r="CXY13" s="22"/>
      <c r="CXZ13" s="22"/>
      <c r="CYA13" s="22"/>
      <c r="CYB13" s="22"/>
      <c r="CYC13" s="22"/>
      <c r="CYD13" s="22"/>
      <c r="CYE13" s="22"/>
      <c r="CYF13" s="22"/>
      <c r="CYG13" s="22"/>
      <c r="CYH13" s="22"/>
      <c r="CYI13" s="22"/>
      <c r="CYJ13" s="22"/>
      <c r="CYK13" s="22"/>
      <c r="CYL13" s="22"/>
      <c r="CYM13" s="22"/>
      <c r="CYN13" s="22"/>
      <c r="CYO13" s="22"/>
      <c r="CYP13" s="22"/>
      <c r="CYQ13" s="22"/>
      <c r="CYR13" s="22"/>
      <c r="CYS13" s="22"/>
      <c r="CYT13" s="22"/>
      <c r="CYU13" s="22"/>
      <c r="CYV13" s="22"/>
      <c r="CYW13" s="22"/>
      <c r="CYX13" s="22"/>
      <c r="CYY13" s="22"/>
      <c r="CYZ13" s="22"/>
      <c r="CZA13" s="22"/>
      <c r="CZB13" s="22"/>
      <c r="CZC13" s="22"/>
      <c r="CZD13" s="22"/>
      <c r="CZE13" s="22"/>
      <c r="CZF13" s="22"/>
      <c r="CZG13" s="22"/>
      <c r="CZH13" s="22"/>
      <c r="CZI13" s="22"/>
      <c r="CZJ13" s="22"/>
      <c r="CZK13" s="22"/>
      <c r="CZL13" s="22"/>
      <c r="CZM13" s="22"/>
      <c r="CZN13" s="22"/>
      <c r="CZO13" s="22"/>
      <c r="CZP13" s="22"/>
      <c r="CZQ13" s="22"/>
      <c r="CZR13" s="22"/>
      <c r="CZS13" s="22"/>
      <c r="CZT13" s="22"/>
      <c r="CZU13" s="22"/>
      <c r="CZV13" s="22"/>
      <c r="CZW13" s="22"/>
      <c r="CZX13" s="22"/>
      <c r="CZY13" s="22"/>
      <c r="CZZ13" s="22"/>
      <c r="DAA13" s="22"/>
      <c r="DAB13" s="22"/>
      <c r="DAC13" s="22"/>
      <c r="DAD13" s="22"/>
    </row>
    <row r="14" spans="1:2734" ht="21" customHeight="1" thickTop="1" thickBot="1" x14ac:dyDescent="0.35">
      <c r="A14" s="16"/>
      <c r="B14" s="57" t="s">
        <v>55</v>
      </c>
      <c r="C14" s="58" t="s">
        <v>56</v>
      </c>
      <c r="D14" s="16"/>
      <c r="E14" s="17"/>
      <c r="F14" s="36">
        <v>11</v>
      </c>
      <c r="G14" s="37" t="s">
        <v>57</v>
      </c>
      <c r="H14" s="37"/>
      <c r="I14" s="37"/>
      <c r="J14" s="37"/>
      <c r="K14" s="37"/>
      <c r="L14" s="37"/>
      <c r="M14" s="38"/>
      <c r="N14" s="39"/>
      <c r="O14" s="17"/>
      <c r="P14" s="22"/>
      <c r="Q14" s="22"/>
      <c r="R14" s="22"/>
      <c r="S14" s="22"/>
      <c r="T14" s="22"/>
      <c r="U14" s="22"/>
      <c r="V14" s="22"/>
      <c r="W14" s="22"/>
      <c r="X14" s="22"/>
      <c r="Y14" s="22"/>
      <c r="Z14" s="22"/>
      <c r="AA14" s="59"/>
      <c r="AB14" s="60" t="s">
        <v>58</v>
      </c>
      <c r="AC14" s="61">
        <f>IF($M14=AC$1,AC$2,0)</f>
        <v>0</v>
      </c>
      <c r="AD14" s="61">
        <f t="shared" si="7"/>
        <v>0</v>
      </c>
      <c r="AE14" s="61">
        <f t="shared" si="7"/>
        <v>0</v>
      </c>
      <c r="AF14" s="61">
        <f t="shared" si="7"/>
        <v>0</v>
      </c>
      <c r="AG14" s="61">
        <f t="shared" si="7"/>
        <v>0</v>
      </c>
      <c r="AH14" s="61">
        <f t="shared" si="7"/>
        <v>0</v>
      </c>
      <c r="AI14" s="61">
        <f t="shared" si="7"/>
        <v>0</v>
      </c>
      <c r="AJ14" s="62">
        <f>SUM(AC14:AI14)</f>
        <v>0</v>
      </c>
      <c r="AK14" s="63"/>
      <c r="AL14" s="31"/>
      <c r="AM14" s="31"/>
      <c r="AN14" s="44">
        <f t="shared" si="0"/>
        <v>0</v>
      </c>
      <c r="AO14" s="22"/>
      <c r="AP14" s="64" t="str">
        <f>CONCATENATE($AP6,$AQ6,$AS$6)</f>
        <v xml:space="preserve">You are significantly prone to lean politically rightward. </v>
      </c>
      <c r="AQ14" s="22"/>
      <c r="AR14" s="22"/>
      <c r="AS14" s="22"/>
      <c r="AT14" s="22"/>
      <c r="AU14" s="56">
        <f>AV14-AY$13</f>
        <v>10</v>
      </c>
      <c r="AV14" s="65">
        <f>15/1</f>
        <v>15</v>
      </c>
      <c r="AW14" s="22" t="str">
        <f>CONCATENATE(AU14," to ",AV14)</f>
        <v>10 to 15</v>
      </c>
      <c r="AX14" s="22"/>
      <c r="AY14" s="64" t="str">
        <f>CONCATENATE($AP9,$AQ6,$AS$6)</f>
        <v xml:space="preserve">you are significantly prone to lean politically rightward. </v>
      </c>
      <c r="AZ14" s="22"/>
      <c r="BA14" s="22"/>
      <c r="BB14" s="22"/>
      <c r="BC14" s="22"/>
      <c r="BD14" s="22"/>
      <c r="BE14" s="22"/>
      <c r="BF14" s="22"/>
      <c r="BG14" s="22"/>
      <c r="BH14" s="22"/>
      <c r="BI14" s="22"/>
      <c r="BJ14" s="22"/>
      <c r="BK14" s="22"/>
      <c r="BL14" s="22"/>
      <c r="BM14" s="22"/>
      <c r="BN14" s="22"/>
      <c r="BO14" s="22"/>
      <c r="BP14" s="22"/>
      <c r="BQ14" s="22"/>
      <c r="BR14" s="22"/>
      <c r="BS14" s="22"/>
      <c r="BT14" s="22"/>
      <c r="BU14" s="22"/>
      <c r="BV14" s="22"/>
      <c r="BW14" s="22"/>
      <c r="BX14" s="22"/>
      <c r="BY14" s="22"/>
      <c r="BZ14" s="22"/>
      <c r="CA14" s="22"/>
      <c r="CB14" s="22"/>
      <c r="CC14" s="22"/>
      <c r="CD14" s="22"/>
      <c r="CE14" s="22"/>
      <c r="CF14" s="22"/>
      <c r="CG14" s="22"/>
      <c r="CH14" s="22"/>
      <c r="CI14" s="22"/>
      <c r="CJ14" s="22"/>
      <c r="CK14" s="22"/>
      <c r="CL14" s="22"/>
      <c r="CM14" s="22"/>
      <c r="CN14" s="22"/>
      <c r="CO14" s="22"/>
      <c r="CP14" s="22"/>
      <c r="CQ14" s="22"/>
      <c r="CR14" s="22"/>
      <c r="CS14" s="22"/>
      <c r="CT14" s="22"/>
      <c r="CU14" s="22"/>
      <c r="CV14" s="22"/>
      <c r="CW14" s="22"/>
      <c r="CX14" s="22"/>
      <c r="CY14" s="22"/>
      <c r="CZ14" s="22"/>
      <c r="DA14" s="22"/>
      <c r="DB14" s="22"/>
      <c r="DC14" s="22"/>
      <c r="DD14" s="22"/>
      <c r="DE14" s="22"/>
      <c r="DF14" s="22"/>
      <c r="DG14" s="22"/>
      <c r="DH14" s="22"/>
      <c r="DI14" s="22"/>
      <c r="DJ14" s="22"/>
      <c r="DK14" s="22"/>
      <c r="DL14" s="22"/>
      <c r="DM14" s="22"/>
      <c r="DN14" s="22"/>
      <c r="DO14" s="22"/>
      <c r="DP14" s="22"/>
      <c r="DQ14" s="22"/>
      <c r="DR14" s="22"/>
      <c r="DS14" s="22"/>
      <c r="DT14" s="22"/>
      <c r="DU14" s="22"/>
      <c r="DV14" s="22"/>
      <c r="DW14" s="22"/>
      <c r="DX14" s="22"/>
      <c r="DY14" s="22"/>
      <c r="DZ14" s="22"/>
      <c r="EA14" s="22"/>
      <c r="EB14" s="22"/>
      <c r="EC14" s="22"/>
      <c r="ED14" s="22"/>
      <c r="EE14" s="22"/>
      <c r="EF14" s="22"/>
      <c r="EG14" s="22"/>
      <c r="EH14" s="22"/>
      <c r="EI14" s="22"/>
      <c r="EJ14" s="22"/>
      <c r="EK14" s="22"/>
      <c r="EL14" s="22"/>
      <c r="EM14" s="22"/>
      <c r="EN14" s="22"/>
      <c r="EO14" s="22"/>
      <c r="EP14" s="22"/>
      <c r="EQ14" s="22"/>
      <c r="ER14" s="22"/>
      <c r="ES14" s="22"/>
      <c r="ET14" s="22"/>
      <c r="EU14" s="22"/>
      <c r="EV14" s="22"/>
      <c r="EW14" s="22"/>
      <c r="EX14" s="22"/>
      <c r="EY14" s="22"/>
      <c r="EZ14" s="22"/>
      <c r="FA14" s="22"/>
      <c r="FB14" s="22"/>
      <c r="FC14" s="22"/>
      <c r="FD14" s="22"/>
      <c r="FE14" s="22"/>
      <c r="FF14" s="22"/>
      <c r="FG14" s="22"/>
      <c r="FH14" s="22"/>
      <c r="FI14" s="22"/>
      <c r="FJ14" s="22"/>
      <c r="FK14" s="22"/>
      <c r="FL14" s="22"/>
      <c r="FM14" s="22"/>
      <c r="FN14" s="22"/>
      <c r="FO14" s="22"/>
      <c r="FP14" s="22"/>
      <c r="FQ14" s="22"/>
      <c r="FR14" s="22"/>
      <c r="FS14" s="22"/>
      <c r="FT14" s="22"/>
      <c r="FU14" s="22"/>
      <c r="FV14" s="22"/>
      <c r="FW14" s="22"/>
      <c r="FX14" s="22"/>
      <c r="FY14" s="22"/>
      <c r="FZ14" s="22"/>
      <c r="GA14" s="22"/>
      <c r="GB14" s="22"/>
      <c r="GC14" s="22"/>
      <c r="GD14" s="22"/>
      <c r="GE14" s="22"/>
      <c r="GF14" s="22"/>
      <c r="GG14" s="22"/>
      <c r="GH14" s="22"/>
      <c r="GI14" s="22"/>
      <c r="GJ14" s="22"/>
      <c r="GK14" s="22"/>
      <c r="GL14" s="22"/>
      <c r="GM14" s="22"/>
      <c r="GN14" s="22"/>
      <c r="GO14" s="22"/>
      <c r="GP14" s="22"/>
      <c r="GQ14" s="22"/>
      <c r="GR14" s="22"/>
      <c r="GS14" s="22"/>
      <c r="GT14" s="22"/>
      <c r="GU14" s="22"/>
      <c r="GV14" s="22"/>
      <c r="GW14" s="22"/>
      <c r="GX14" s="22"/>
      <c r="GY14" s="22"/>
      <c r="GZ14" s="22"/>
      <c r="HA14" s="22"/>
      <c r="HB14" s="22"/>
      <c r="HC14" s="22"/>
      <c r="HD14" s="22"/>
      <c r="HE14" s="22"/>
      <c r="HF14" s="22"/>
      <c r="HG14" s="22"/>
      <c r="HH14" s="22"/>
      <c r="HI14" s="22"/>
      <c r="HJ14" s="22"/>
      <c r="HK14" s="22"/>
      <c r="HL14" s="22"/>
      <c r="HM14" s="22"/>
      <c r="HN14" s="22"/>
      <c r="HO14" s="22"/>
      <c r="HP14" s="22"/>
      <c r="HQ14" s="22"/>
      <c r="HR14" s="22"/>
      <c r="HS14" s="22"/>
      <c r="HT14" s="22"/>
      <c r="HU14" s="22"/>
      <c r="HV14" s="22"/>
      <c r="HW14" s="22"/>
      <c r="HX14" s="22"/>
      <c r="HY14" s="22"/>
      <c r="HZ14" s="22"/>
      <c r="IA14" s="22"/>
      <c r="IB14" s="22"/>
      <c r="IC14" s="22"/>
      <c r="ID14" s="22"/>
      <c r="IE14" s="22"/>
      <c r="IF14" s="22"/>
      <c r="IG14" s="22"/>
      <c r="IH14" s="22"/>
      <c r="II14" s="22"/>
      <c r="IJ14" s="22"/>
      <c r="IK14" s="22"/>
      <c r="IL14" s="22"/>
      <c r="IM14" s="22"/>
      <c r="IN14" s="22"/>
      <c r="IO14" s="22"/>
      <c r="IP14" s="22"/>
      <c r="IQ14" s="22"/>
      <c r="IR14" s="22"/>
      <c r="IS14" s="22"/>
      <c r="IT14" s="22"/>
      <c r="IU14" s="22"/>
      <c r="IV14" s="22"/>
      <c r="IW14" s="22"/>
      <c r="IX14" s="22"/>
      <c r="IY14" s="22"/>
      <c r="IZ14" s="22"/>
      <c r="JA14" s="22"/>
      <c r="JB14" s="22"/>
      <c r="JC14" s="22"/>
      <c r="JD14" s="22"/>
      <c r="JE14" s="22"/>
      <c r="JF14" s="22"/>
      <c r="JG14" s="22"/>
      <c r="JH14" s="22"/>
      <c r="JI14" s="22"/>
      <c r="JJ14" s="22"/>
      <c r="JK14" s="22"/>
      <c r="JL14" s="22"/>
      <c r="JM14" s="22"/>
      <c r="JN14" s="22"/>
      <c r="JO14" s="22"/>
      <c r="JP14" s="22"/>
      <c r="JQ14" s="22"/>
      <c r="JR14" s="22"/>
      <c r="JS14" s="22"/>
      <c r="JT14" s="22"/>
      <c r="JU14" s="22"/>
      <c r="JV14" s="22"/>
      <c r="JW14" s="22"/>
      <c r="JX14" s="22"/>
      <c r="JY14" s="22"/>
      <c r="JZ14" s="22"/>
      <c r="KA14" s="22"/>
      <c r="KB14" s="22"/>
      <c r="KC14" s="22"/>
      <c r="KD14" s="22"/>
      <c r="KE14" s="22"/>
      <c r="KF14" s="22"/>
      <c r="KG14" s="22"/>
      <c r="KH14" s="22"/>
      <c r="KI14" s="22"/>
      <c r="KJ14" s="22"/>
      <c r="KK14" s="22"/>
      <c r="KL14" s="22"/>
      <c r="KM14" s="22"/>
      <c r="KN14" s="22"/>
      <c r="KO14" s="22"/>
      <c r="KP14" s="22"/>
      <c r="KQ14" s="22"/>
      <c r="KR14" s="22"/>
      <c r="KS14" s="22"/>
      <c r="KT14" s="22"/>
      <c r="KU14" s="22"/>
      <c r="KV14" s="22"/>
      <c r="KW14" s="22"/>
      <c r="KX14" s="22"/>
      <c r="KY14" s="22"/>
      <c r="KZ14" s="22"/>
      <c r="LA14" s="22"/>
      <c r="LB14" s="22"/>
      <c r="LC14" s="22"/>
      <c r="LD14" s="22"/>
      <c r="LE14" s="22"/>
      <c r="LF14" s="22"/>
      <c r="LG14" s="22"/>
      <c r="LH14" s="22"/>
      <c r="LI14" s="22"/>
      <c r="LJ14" s="22"/>
      <c r="LK14" s="22"/>
      <c r="LL14" s="22"/>
      <c r="LM14" s="22"/>
      <c r="LN14" s="22"/>
      <c r="LO14" s="22"/>
      <c r="LP14" s="22"/>
      <c r="LQ14" s="22"/>
      <c r="LR14" s="22"/>
      <c r="LS14" s="22"/>
      <c r="LT14" s="22"/>
      <c r="LU14" s="22"/>
      <c r="LV14" s="22"/>
      <c r="LW14" s="22"/>
      <c r="LX14" s="22"/>
      <c r="LY14" s="22"/>
      <c r="LZ14" s="22"/>
      <c r="MA14" s="22"/>
      <c r="MB14" s="22"/>
      <c r="MC14" s="22"/>
      <c r="MD14" s="22"/>
      <c r="ME14" s="22"/>
      <c r="MF14" s="22"/>
      <c r="MG14" s="22"/>
      <c r="MH14" s="22"/>
      <c r="MI14" s="22"/>
      <c r="MJ14" s="22"/>
      <c r="MK14" s="22"/>
      <c r="ML14" s="22"/>
      <c r="MM14" s="22"/>
      <c r="MN14" s="22"/>
      <c r="MO14" s="22"/>
      <c r="MP14" s="22"/>
      <c r="MQ14" s="22"/>
      <c r="MR14" s="22"/>
      <c r="MS14" s="22"/>
      <c r="MT14" s="22"/>
      <c r="MU14" s="22"/>
      <c r="MV14" s="22"/>
      <c r="MW14" s="22"/>
      <c r="MX14" s="22"/>
      <c r="MY14" s="22"/>
      <c r="MZ14" s="22"/>
      <c r="NA14" s="22"/>
      <c r="NB14" s="22"/>
      <c r="NC14" s="22"/>
      <c r="ND14" s="22"/>
      <c r="NE14" s="22"/>
      <c r="NF14" s="22"/>
      <c r="NG14" s="22"/>
      <c r="NH14" s="22"/>
      <c r="NI14" s="22"/>
      <c r="NJ14" s="22"/>
      <c r="NK14" s="22"/>
      <c r="NL14" s="22"/>
      <c r="NM14" s="22"/>
      <c r="NN14" s="22"/>
      <c r="NO14" s="22"/>
      <c r="NP14" s="22"/>
      <c r="NQ14" s="22"/>
      <c r="NR14" s="22"/>
      <c r="NS14" s="22"/>
      <c r="NT14" s="22"/>
      <c r="NU14" s="22"/>
      <c r="NV14" s="22"/>
      <c r="NW14" s="22"/>
      <c r="NX14" s="22"/>
      <c r="NY14" s="22"/>
      <c r="NZ14" s="22"/>
      <c r="OA14" s="22"/>
      <c r="OB14" s="22"/>
      <c r="OC14" s="22"/>
      <c r="OD14" s="22"/>
      <c r="OE14" s="22"/>
      <c r="OF14" s="22"/>
      <c r="OG14" s="22"/>
      <c r="OH14" s="22"/>
      <c r="OI14" s="22"/>
      <c r="OJ14" s="22"/>
      <c r="OK14" s="22"/>
      <c r="OL14" s="22"/>
      <c r="OM14" s="22"/>
      <c r="ON14" s="22"/>
      <c r="OO14" s="22"/>
      <c r="OP14" s="22"/>
      <c r="OQ14" s="22"/>
      <c r="OR14" s="22"/>
      <c r="OS14" s="22"/>
      <c r="OT14" s="22"/>
      <c r="OU14" s="22"/>
      <c r="OV14" s="22"/>
      <c r="OW14" s="22"/>
      <c r="OX14" s="22"/>
      <c r="OY14" s="22"/>
      <c r="OZ14" s="22"/>
      <c r="PA14" s="22"/>
      <c r="PB14" s="22"/>
      <c r="PC14" s="22"/>
      <c r="PD14" s="22"/>
      <c r="PE14" s="22"/>
      <c r="PF14" s="22"/>
      <c r="PG14" s="22"/>
      <c r="PH14" s="22"/>
      <c r="PI14" s="22"/>
      <c r="PJ14" s="22"/>
      <c r="PK14" s="22"/>
      <c r="PL14" s="22"/>
      <c r="PM14" s="22"/>
      <c r="PN14" s="22"/>
      <c r="PO14" s="22"/>
      <c r="PP14" s="22"/>
      <c r="PQ14" s="22"/>
      <c r="PR14" s="22"/>
      <c r="PS14" s="22"/>
      <c r="PT14" s="22"/>
      <c r="PU14" s="22"/>
      <c r="PV14" s="22"/>
      <c r="PW14" s="22"/>
      <c r="PX14" s="22"/>
      <c r="PY14" s="22"/>
      <c r="PZ14" s="22"/>
      <c r="QA14" s="22"/>
      <c r="QB14" s="22"/>
      <c r="QC14" s="22"/>
      <c r="QD14" s="22"/>
      <c r="QE14" s="22"/>
      <c r="QF14" s="22"/>
      <c r="QG14" s="22"/>
      <c r="QH14" s="22"/>
      <c r="QI14" s="22"/>
      <c r="QJ14" s="22"/>
      <c r="QK14" s="22"/>
      <c r="QL14" s="22"/>
      <c r="QM14" s="22"/>
      <c r="QN14" s="22"/>
      <c r="QO14" s="22"/>
      <c r="QP14" s="22"/>
      <c r="QQ14" s="22"/>
      <c r="QR14" s="22"/>
      <c r="QS14" s="22"/>
      <c r="QT14" s="22"/>
      <c r="QU14" s="22"/>
      <c r="QV14" s="22"/>
      <c r="QW14" s="22"/>
      <c r="QX14" s="22"/>
      <c r="QY14" s="22"/>
      <c r="QZ14" s="22"/>
      <c r="RA14" s="22"/>
      <c r="RB14" s="22"/>
      <c r="RC14" s="22"/>
      <c r="RD14" s="22"/>
      <c r="RE14" s="22"/>
      <c r="RF14" s="22"/>
      <c r="RG14" s="22"/>
      <c r="RH14" s="22"/>
      <c r="RI14" s="22"/>
      <c r="RJ14" s="22"/>
      <c r="RK14" s="22"/>
      <c r="RL14" s="22"/>
      <c r="RM14" s="22"/>
      <c r="RN14" s="22"/>
      <c r="RO14" s="22"/>
      <c r="RP14" s="22"/>
      <c r="RQ14" s="22"/>
      <c r="RR14" s="22"/>
      <c r="RS14" s="22"/>
      <c r="RT14" s="22"/>
      <c r="RU14" s="22"/>
      <c r="RV14" s="22"/>
      <c r="RW14" s="22"/>
      <c r="RX14" s="22"/>
      <c r="RY14" s="22"/>
      <c r="RZ14" s="22"/>
      <c r="SA14" s="22"/>
      <c r="SB14" s="22"/>
      <c r="SC14" s="22"/>
      <c r="SD14" s="22"/>
      <c r="SE14" s="22"/>
      <c r="SF14" s="22"/>
      <c r="SG14" s="22"/>
      <c r="SH14" s="22"/>
      <c r="SI14" s="22"/>
      <c r="SJ14" s="22"/>
      <c r="SK14" s="22"/>
      <c r="SL14" s="22"/>
      <c r="SM14" s="22"/>
      <c r="SN14" s="22"/>
      <c r="SO14" s="22"/>
      <c r="SP14" s="22"/>
      <c r="SQ14" s="22"/>
      <c r="SR14" s="22"/>
      <c r="SS14" s="22"/>
      <c r="ST14" s="22"/>
      <c r="SU14" s="22"/>
      <c r="SV14" s="22"/>
      <c r="SW14" s="22"/>
      <c r="SX14" s="22"/>
      <c r="SY14" s="22"/>
      <c r="SZ14" s="22"/>
      <c r="TA14" s="22"/>
      <c r="TB14" s="22"/>
      <c r="TC14" s="22"/>
      <c r="TD14" s="22"/>
      <c r="TE14" s="22"/>
      <c r="TF14" s="22"/>
      <c r="TG14" s="22"/>
      <c r="TH14" s="22"/>
      <c r="TI14" s="22"/>
      <c r="TJ14" s="22"/>
      <c r="TK14" s="22"/>
      <c r="TL14" s="22"/>
      <c r="TM14" s="22"/>
      <c r="TN14" s="22"/>
      <c r="TO14" s="22"/>
      <c r="TP14" s="22"/>
      <c r="TQ14" s="22"/>
      <c r="TR14" s="22"/>
      <c r="TS14" s="22"/>
      <c r="TT14" s="22"/>
      <c r="TU14" s="22"/>
      <c r="TV14" s="22"/>
      <c r="TW14" s="22"/>
      <c r="TX14" s="22"/>
      <c r="TY14" s="22"/>
      <c r="TZ14" s="22"/>
      <c r="UA14" s="22"/>
      <c r="UB14" s="22"/>
      <c r="UC14" s="22"/>
      <c r="UD14" s="22"/>
      <c r="UE14" s="22"/>
      <c r="UF14" s="22"/>
      <c r="UG14" s="22"/>
      <c r="UH14" s="22"/>
      <c r="UI14" s="22"/>
      <c r="UJ14" s="22"/>
      <c r="UK14" s="22"/>
      <c r="UL14" s="22"/>
      <c r="UM14" s="22"/>
      <c r="UN14" s="22"/>
      <c r="UO14" s="22"/>
      <c r="UP14" s="22"/>
      <c r="UQ14" s="22"/>
      <c r="UR14" s="22"/>
      <c r="US14" s="22"/>
      <c r="UT14" s="22"/>
      <c r="UU14" s="22"/>
      <c r="UV14" s="22"/>
      <c r="UW14" s="22"/>
      <c r="UX14" s="22"/>
      <c r="UY14" s="22"/>
      <c r="UZ14" s="22"/>
      <c r="VA14" s="22"/>
      <c r="VB14" s="22"/>
      <c r="VC14" s="22"/>
      <c r="VD14" s="22"/>
      <c r="VE14" s="22"/>
      <c r="VF14" s="22"/>
      <c r="VG14" s="22"/>
      <c r="VH14" s="22"/>
      <c r="VI14" s="22"/>
      <c r="VJ14" s="22"/>
      <c r="VK14" s="22"/>
      <c r="VL14" s="22"/>
      <c r="VM14" s="22"/>
      <c r="VN14" s="22"/>
      <c r="VO14" s="22"/>
      <c r="VP14" s="22"/>
      <c r="VQ14" s="22"/>
      <c r="VR14" s="22"/>
      <c r="VS14" s="22"/>
      <c r="VT14" s="22"/>
      <c r="VU14" s="22"/>
      <c r="VV14" s="22"/>
      <c r="VW14" s="22"/>
      <c r="VX14" s="22"/>
      <c r="VY14" s="22"/>
      <c r="VZ14" s="22"/>
      <c r="WA14" s="22"/>
      <c r="WB14" s="22"/>
      <c r="WC14" s="22"/>
      <c r="WD14" s="22"/>
      <c r="WE14" s="22"/>
      <c r="WF14" s="22"/>
      <c r="WG14" s="22"/>
      <c r="WH14" s="22"/>
      <c r="WI14" s="22"/>
      <c r="WJ14" s="22"/>
      <c r="WK14" s="22"/>
      <c r="WL14" s="22"/>
      <c r="WM14" s="22"/>
      <c r="WN14" s="22"/>
      <c r="WO14" s="22"/>
      <c r="WP14" s="22"/>
      <c r="WQ14" s="22"/>
      <c r="WR14" s="22"/>
      <c r="WS14" s="22"/>
      <c r="WT14" s="22"/>
      <c r="WU14" s="22"/>
      <c r="WV14" s="22"/>
      <c r="WW14" s="22"/>
      <c r="WX14" s="22"/>
      <c r="WY14" s="22"/>
      <c r="WZ14" s="22"/>
      <c r="XA14" s="22"/>
      <c r="XB14" s="22"/>
      <c r="XC14" s="22"/>
      <c r="XD14" s="22"/>
      <c r="XE14" s="22"/>
      <c r="XF14" s="22"/>
      <c r="XG14" s="22"/>
      <c r="XH14" s="22"/>
      <c r="XI14" s="22"/>
      <c r="XJ14" s="22"/>
      <c r="XK14" s="22"/>
      <c r="XL14" s="22"/>
      <c r="XM14" s="22"/>
      <c r="XN14" s="22"/>
      <c r="XO14" s="22"/>
      <c r="XP14" s="22"/>
      <c r="XQ14" s="22"/>
      <c r="XR14" s="22"/>
      <c r="XS14" s="22"/>
      <c r="XT14" s="22"/>
      <c r="XU14" s="22"/>
      <c r="XV14" s="22"/>
      <c r="XW14" s="22"/>
      <c r="XX14" s="22"/>
      <c r="XY14" s="22"/>
      <c r="XZ14" s="22"/>
      <c r="YA14" s="22"/>
      <c r="YB14" s="22"/>
      <c r="YC14" s="22"/>
      <c r="YD14" s="22"/>
      <c r="YE14" s="22"/>
      <c r="YF14" s="22"/>
      <c r="YG14" s="22"/>
      <c r="YH14" s="22"/>
      <c r="YI14" s="22"/>
      <c r="YJ14" s="22"/>
      <c r="YK14" s="22"/>
      <c r="YL14" s="22"/>
      <c r="YM14" s="22"/>
      <c r="YN14" s="22"/>
      <c r="YO14" s="22"/>
      <c r="YP14" s="22"/>
      <c r="YQ14" s="22"/>
      <c r="YR14" s="22"/>
      <c r="YS14" s="22"/>
      <c r="YT14" s="22"/>
      <c r="YU14" s="22"/>
      <c r="YV14" s="22"/>
      <c r="YW14" s="22"/>
      <c r="YX14" s="22"/>
      <c r="YY14" s="22"/>
      <c r="YZ14" s="22"/>
      <c r="ZA14" s="22"/>
      <c r="ZB14" s="22"/>
      <c r="ZC14" s="22"/>
      <c r="ZD14" s="22"/>
      <c r="ZE14" s="22"/>
      <c r="ZF14" s="22"/>
      <c r="ZG14" s="22"/>
      <c r="ZH14" s="22"/>
      <c r="ZI14" s="22"/>
      <c r="ZJ14" s="22"/>
      <c r="ZK14" s="22"/>
      <c r="ZL14" s="22"/>
      <c r="ZM14" s="22"/>
      <c r="ZN14" s="22"/>
      <c r="ZO14" s="22"/>
      <c r="ZP14" s="22"/>
      <c r="ZQ14" s="22"/>
      <c r="ZR14" s="22"/>
      <c r="ZS14" s="22"/>
      <c r="ZT14" s="22"/>
      <c r="ZU14" s="22"/>
      <c r="ZV14" s="22"/>
      <c r="ZW14" s="22"/>
      <c r="ZX14" s="22"/>
      <c r="ZY14" s="22"/>
      <c r="ZZ14" s="22"/>
      <c r="AAA14" s="22"/>
      <c r="AAB14" s="22"/>
      <c r="AAC14" s="22"/>
      <c r="AAD14" s="22"/>
      <c r="AAE14" s="22"/>
      <c r="AAF14" s="22"/>
      <c r="AAG14" s="22"/>
      <c r="AAH14" s="22"/>
      <c r="AAI14" s="22"/>
      <c r="AAJ14" s="22"/>
      <c r="AAK14" s="22"/>
      <c r="AAL14" s="22"/>
      <c r="AAM14" s="22"/>
      <c r="AAN14" s="22"/>
      <c r="AAO14" s="22"/>
      <c r="AAP14" s="22"/>
      <c r="AAQ14" s="22"/>
      <c r="AAR14" s="22"/>
      <c r="AAS14" s="22"/>
      <c r="AAT14" s="22"/>
      <c r="AAU14" s="22"/>
      <c r="AAV14" s="22"/>
      <c r="AAW14" s="22"/>
      <c r="AAX14" s="22"/>
      <c r="AAY14" s="22"/>
      <c r="AAZ14" s="22"/>
      <c r="ABA14" s="22"/>
      <c r="ABB14" s="22"/>
      <c r="ABC14" s="22"/>
      <c r="ABD14" s="22"/>
      <c r="ABE14" s="22"/>
      <c r="ABF14" s="22"/>
      <c r="ABG14" s="22"/>
      <c r="ABH14" s="22"/>
      <c r="ABI14" s="22"/>
      <c r="ABJ14" s="22"/>
      <c r="ABK14" s="22"/>
      <c r="ABL14" s="22"/>
      <c r="ABM14" s="22"/>
      <c r="ABN14" s="22"/>
      <c r="ABO14" s="22"/>
      <c r="ABP14" s="22"/>
      <c r="ABQ14" s="22"/>
      <c r="ABR14" s="22"/>
      <c r="ABS14" s="22"/>
      <c r="ABT14" s="22"/>
      <c r="ABU14" s="22"/>
      <c r="ABV14" s="22"/>
      <c r="ABW14" s="22"/>
      <c r="ABX14" s="22"/>
      <c r="ABY14" s="22"/>
      <c r="ABZ14" s="22"/>
      <c r="ACA14" s="22"/>
      <c r="ACB14" s="22"/>
      <c r="ACC14" s="22"/>
      <c r="ACD14" s="22"/>
      <c r="ACE14" s="22"/>
      <c r="ACF14" s="22"/>
      <c r="ACG14" s="22"/>
      <c r="ACH14" s="22"/>
      <c r="ACI14" s="22"/>
      <c r="ACJ14" s="22"/>
      <c r="ACK14" s="22"/>
      <c r="ACL14" s="22"/>
      <c r="ACM14" s="22"/>
      <c r="ACN14" s="22"/>
      <c r="ACO14" s="22"/>
      <c r="ACP14" s="22"/>
      <c r="ACQ14" s="22"/>
      <c r="ACR14" s="22"/>
      <c r="ACS14" s="22"/>
      <c r="ACT14" s="22"/>
      <c r="ACU14" s="22"/>
      <c r="ACV14" s="22"/>
      <c r="ACW14" s="22"/>
      <c r="ACX14" s="22"/>
      <c r="ACY14" s="22"/>
      <c r="ACZ14" s="22"/>
      <c r="ADA14" s="22"/>
      <c r="ADB14" s="22"/>
      <c r="ADC14" s="22"/>
      <c r="ADD14" s="22"/>
      <c r="ADE14" s="22"/>
      <c r="ADF14" s="22"/>
      <c r="ADG14" s="22"/>
      <c r="ADH14" s="22"/>
      <c r="ADI14" s="22"/>
      <c r="ADJ14" s="22"/>
      <c r="ADK14" s="22"/>
      <c r="ADL14" s="22"/>
      <c r="ADM14" s="22"/>
      <c r="ADN14" s="22"/>
      <c r="ADO14" s="22"/>
      <c r="ADP14" s="22"/>
      <c r="ADQ14" s="22"/>
      <c r="ADR14" s="22"/>
      <c r="ADS14" s="22"/>
      <c r="ADT14" s="22"/>
      <c r="ADU14" s="22"/>
      <c r="ADV14" s="22"/>
      <c r="ADW14" s="22"/>
      <c r="ADX14" s="22"/>
      <c r="ADY14" s="22"/>
      <c r="ADZ14" s="22"/>
      <c r="AEA14" s="22"/>
      <c r="AEB14" s="22"/>
      <c r="AEC14" s="22"/>
      <c r="AED14" s="22"/>
      <c r="AEE14" s="22"/>
      <c r="AEF14" s="22"/>
      <c r="AEG14" s="22"/>
      <c r="AEH14" s="22"/>
      <c r="AEI14" s="22"/>
      <c r="AEJ14" s="22"/>
      <c r="AEK14" s="22"/>
      <c r="AEL14" s="22"/>
      <c r="AEM14" s="22"/>
      <c r="AEN14" s="22"/>
      <c r="AEO14" s="22"/>
      <c r="AEP14" s="22"/>
      <c r="AEQ14" s="22"/>
      <c r="AER14" s="22"/>
      <c r="AES14" s="22"/>
      <c r="AET14" s="22"/>
      <c r="AEU14" s="22"/>
      <c r="AEV14" s="22"/>
      <c r="AEW14" s="22"/>
      <c r="AEX14" s="22"/>
      <c r="AEY14" s="22"/>
      <c r="AEZ14" s="22"/>
      <c r="AFA14" s="22"/>
      <c r="AFB14" s="22"/>
      <c r="AFC14" s="22"/>
      <c r="AFD14" s="22"/>
      <c r="AFE14" s="22"/>
      <c r="AFF14" s="22"/>
      <c r="AFG14" s="22"/>
      <c r="AFH14" s="22"/>
      <c r="AFI14" s="22"/>
      <c r="AFJ14" s="22"/>
      <c r="AFK14" s="22"/>
      <c r="AFL14" s="22"/>
      <c r="AFM14" s="22"/>
      <c r="AFN14" s="22"/>
      <c r="AFO14" s="22"/>
      <c r="AFP14" s="22"/>
      <c r="AFQ14" s="22"/>
      <c r="AFR14" s="22"/>
      <c r="AFS14" s="22"/>
      <c r="AFT14" s="22"/>
      <c r="AFU14" s="22"/>
      <c r="AFV14" s="22"/>
      <c r="AFW14" s="22"/>
      <c r="AFX14" s="22"/>
      <c r="AFY14" s="22"/>
      <c r="AFZ14" s="22"/>
      <c r="AGA14" s="22"/>
      <c r="AGB14" s="22"/>
      <c r="AGC14" s="22"/>
      <c r="AGD14" s="22"/>
      <c r="AGE14" s="22"/>
      <c r="AGF14" s="22"/>
      <c r="AGG14" s="22"/>
      <c r="AGH14" s="22"/>
      <c r="AGI14" s="22"/>
      <c r="AGJ14" s="22"/>
      <c r="AGK14" s="22"/>
      <c r="AGL14" s="22"/>
      <c r="AGM14" s="22"/>
      <c r="AGN14" s="22"/>
      <c r="AGO14" s="22"/>
      <c r="AGP14" s="22"/>
      <c r="AGQ14" s="22"/>
      <c r="AGR14" s="22"/>
      <c r="AGS14" s="22"/>
      <c r="AGT14" s="22"/>
      <c r="AGU14" s="22"/>
      <c r="AGV14" s="22"/>
      <c r="AGW14" s="22"/>
      <c r="AGX14" s="22"/>
      <c r="AGY14" s="22"/>
      <c r="AGZ14" s="22"/>
      <c r="AHA14" s="22"/>
      <c r="AHB14" s="22"/>
      <c r="AHC14" s="22"/>
      <c r="AHD14" s="22"/>
      <c r="AHE14" s="22"/>
      <c r="AHF14" s="22"/>
      <c r="AHG14" s="22"/>
      <c r="AHH14" s="22"/>
      <c r="AHI14" s="22"/>
      <c r="AHJ14" s="22"/>
      <c r="AHK14" s="22"/>
      <c r="AHL14" s="22"/>
      <c r="AHM14" s="22"/>
      <c r="AHN14" s="22"/>
      <c r="AHO14" s="22"/>
      <c r="AHP14" s="22"/>
      <c r="AHQ14" s="22"/>
      <c r="AHR14" s="22"/>
      <c r="AHS14" s="22"/>
      <c r="AHT14" s="22"/>
      <c r="AHU14" s="22"/>
      <c r="AHV14" s="22"/>
      <c r="AHW14" s="22"/>
      <c r="AHX14" s="22"/>
      <c r="AHY14" s="22"/>
      <c r="AHZ14" s="22"/>
      <c r="AIA14" s="22"/>
      <c r="AIB14" s="22"/>
      <c r="AIC14" s="22"/>
      <c r="AID14" s="22"/>
      <c r="AIE14" s="22"/>
      <c r="AIF14" s="22"/>
      <c r="AIG14" s="22"/>
      <c r="AIH14" s="22"/>
      <c r="AII14" s="22"/>
      <c r="AIJ14" s="22"/>
      <c r="AIK14" s="22"/>
      <c r="AIL14" s="22"/>
      <c r="AIM14" s="22"/>
      <c r="AIN14" s="22"/>
      <c r="AIO14" s="22"/>
      <c r="AIP14" s="22"/>
      <c r="AIQ14" s="22"/>
      <c r="AIR14" s="22"/>
      <c r="AIS14" s="22"/>
      <c r="AIT14" s="22"/>
      <c r="AIU14" s="22"/>
      <c r="AIV14" s="22"/>
      <c r="AIW14" s="22"/>
      <c r="AIX14" s="22"/>
      <c r="AIY14" s="22"/>
      <c r="AIZ14" s="22"/>
      <c r="AJA14" s="22"/>
      <c r="AJB14" s="22"/>
      <c r="AJC14" s="22"/>
      <c r="AJD14" s="22"/>
      <c r="AJE14" s="22"/>
      <c r="AJF14" s="22"/>
      <c r="AJG14" s="22"/>
      <c r="AJH14" s="22"/>
      <c r="AJI14" s="22"/>
      <c r="AJJ14" s="22"/>
      <c r="AJK14" s="22"/>
      <c r="AJL14" s="22"/>
      <c r="AJM14" s="22"/>
      <c r="AJN14" s="22"/>
      <c r="AJO14" s="22"/>
      <c r="AJP14" s="22"/>
      <c r="AJQ14" s="22"/>
      <c r="AJR14" s="22"/>
      <c r="AJS14" s="22"/>
      <c r="AJT14" s="22"/>
      <c r="AJU14" s="22"/>
      <c r="AJV14" s="22"/>
      <c r="AJW14" s="22"/>
      <c r="AJX14" s="22"/>
      <c r="AJY14" s="22"/>
      <c r="AJZ14" s="22"/>
      <c r="AKA14" s="22"/>
      <c r="AKB14" s="22"/>
      <c r="AKC14" s="22"/>
      <c r="AKD14" s="22"/>
      <c r="AKE14" s="22"/>
      <c r="AKF14" s="22"/>
      <c r="AKG14" s="22"/>
      <c r="AKH14" s="22"/>
      <c r="AKI14" s="22"/>
      <c r="AKJ14" s="22"/>
      <c r="AKK14" s="22"/>
      <c r="AKL14" s="22"/>
      <c r="AKM14" s="22"/>
      <c r="AKN14" s="22"/>
      <c r="AKO14" s="22"/>
      <c r="AKP14" s="22"/>
      <c r="AKQ14" s="22"/>
      <c r="AKR14" s="22"/>
      <c r="AKS14" s="22"/>
      <c r="AKT14" s="22"/>
      <c r="AKU14" s="22"/>
      <c r="AKV14" s="22"/>
      <c r="AKW14" s="22"/>
      <c r="AKX14" s="22"/>
      <c r="AKY14" s="22"/>
      <c r="AKZ14" s="22"/>
      <c r="ALA14" s="22"/>
      <c r="ALB14" s="22"/>
      <c r="ALC14" s="22"/>
      <c r="ALD14" s="22"/>
      <c r="ALE14" s="22"/>
      <c r="ALF14" s="22"/>
      <c r="ALG14" s="22"/>
      <c r="ALH14" s="22"/>
      <c r="ALI14" s="22"/>
      <c r="ALJ14" s="22"/>
      <c r="ALK14" s="22"/>
      <c r="ALL14" s="22"/>
      <c r="ALM14" s="22"/>
      <c r="ALN14" s="22"/>
      <c r="ALO14" s="22"/>
      <c r="ALP14" s="22"/>
      <c r="ALQ14" s="22"/>
      <c r="ALR14" s="22"/>
      <c r="ALS14" s="22"/>
      <c r="ALT14" s="22"/>
      <c r="ALU14" s="22"/>
      <c r="ALV14" s="22"/>
      <c r="ALW14" s="22"/>
      <c r="ALX14" s="22"/>
      <c r="ALY14" s="22"/>
      <c r="ALZ14" s="22"/>
      <c r="AMA14" s="22"/>
      <c r="AMB14" s="22"/>
      <c r="AMC14" s="22"/>
      <c r="AMD14" s="22"/>
      <c r="AME14" s="22"/>
      <c r="AMF14" s="22"/>
      <c r="AMG14" s="22"/>
      <c r="AMH14" s="22"/>
      <c r="AMI14" s="22"/>
      <c r="AMJ14" s="22"/>
      <c r="AMK14" s="22"/>
      <c r="AML14" s="22"/>
      <c r="AMM14" s="22"/>
      <c r="AMN14" s="22"/>
      <c r="AMO14" s="22"/>
      <c r="AMP14" s="22"/>
      <c r="AMQ14" s="22"/>
      <c r="AMR14" s="22"/>
      <c r="AMS14" s="22"/>
      <c r="AMT14" s="22"/>
      <c r="AMU14" s="22"/>
      <c r="AMV14" s="22"/>
      <c r="AMW14" s="22"/>
      <c r="AMX14" s="22"/>
      <c r="AMY14" s="22"/>
      <c r="AMZ14" s="22"/>
      <c r="ANA14" s="22"/>
      <c r="ANB14" s="22"/>
      <c r="ANC14" s="22"/>
      <c r="AND14" s="22"/>
      <c r="ANE14" s="22"/>
      <c r="ANF14" s="22"/>
      <c r="ANG14" s="22"/>
      <c r="ANH14" s="22"/>
      <c r="ANI14" s="22"/>
      <c r="ANJ14" s="22"/>
      <c r="ANK14" s="22"/>
      <c r="ANL14" s="22"/>
      <c r="ANM14" s="22"/>
      <c r="ANN14" s="22"/>
      <c r="ANO14" s="22"/>
      <c r="ANP14" s="22"/>
      <c r="ANQ14" s="22"/>
      <c r="ANR14" s="22"/>
      <c r="ANS14" s="22"/>
      <c r="ANT14" s="22"/>
      <c r="ANU14" s="22"/>
      <c r="ANV14" s="22"/>
      <c r="ANW14" s="22"/>
      <c r="ANX14" s="22"/>
      <c r="ANY14" s="22"/>
      <c r="ANZ14" s="22"/>
      <c r="AOA14" s="22"/>
      <c r="AOB14" s="22"/>
      <c r="AOC14" s="22"/>
      <c r="AOD14" s="22"/>
      <c r="AOE14" s="22"/>
      <c r="AOF14" s="22"/>
      <c r="AOG14" s="22"/>
      <c r="AOH14" s="22"/>
      <c r="AOI14" s="22"/>
      <c r="AOJ14" s="22"/>
      <c r="AOK14" s="22"/>
      <c r="AOL14" s="22"/>
      <c r="AOM14" s="22"/>
      <c r="AON14" s="22"/>
      <c r="AOO14" s="22"/>
      <c r="AOP14" s="22"/>
      <c r="AOQ14" s="22"/>
      <c r="AOR14" s="22"/>
      <c r="AOS14" s="22"/>
      <c r="AOT14" s="22"/>
      <c r="AOU14" s="22"/>
      <c r="AOV14" s="22"/>
      <c r="AOW14" s="22"/>
      <c r="AOX14" s="22"/>
      <c r="AOY14" s="22"/>
      <c r="AOZ14" s="22"/>
      <c r="APA14" s="22"/>
      <c r="APB14" s="22"/>
      <c r="APC14" s="22"/>
      <c r="APD14" s="22"/>
      <c r="APE14" s="22"/>
      <c r="APF14" s="22"/>
      <c r="APG14" s="22"/>
      <c r="APH14" s="22"/>
      <c r="API14" s="22"/>
      <c r="APJ14" s="22"/>
      <c r="APK14" s="22"/>
      <c r="APL14" s="22"/>
      <c r="APM14" s="22"/>
      <c r="APN14" s="22"/>
      <c r="APO14" s="22"/>
      <c r="APP14" s="22"/>
      <c r="APQ14" s="22"/>
      <c r="APR14" s="22"/>
      <c r="APS14" s="22"/>
      <c r="APT14" s="22"/>
      <c r="APU14" s="22"/>
      <c r="APV14" s="22"/>
      <c r="APW14" s="22"/>
      <c r="APX14" s="22"/>
      <c r="APY14" s="22"/>
      <c r="APZ14" s="22"/>
      <c r="AQA14" s="22"/>
      <c r="AQB14" s="22"/>
      <c r="AQC14" s="22"/>
      <c r="AQD14" s="22"/>
      <c r="AQE14" s="22"/>
      <c r="AQF14" s="22"/>
      <c r="AQG14" s="22"/>
      <c r="AQH14" s="22"/>
      <c r="AQI14" s="22"/>
      <c r="AQJ14" s="22"/>
      <c r="AQK14" s="22"/>
      <c r="AQL14" s="22"/>
      <c r="AQM14" s="22"/>
      <c r="AQN14" s="22"/>
      <c r="AQO14" s="22"/>
      <c r="AQP14" s="22"/>
      <c r="AQQ14" s="22"/>
      <c r="AQR14" s="22"/>
      <c r="AQS14" s="22"/>
      <c r="AQT14" s="22"/>
      <c r="AQU14" s="22"/>
      <c r="AQV14" s="22"/>
      <c r="AQW14" s="22"/>
      <c r="AQX14" s="22"/>
      <c r="AQY14" s="22"/>
      <c r="AQZ14" s="22"/>
      <c r="ARA14" s="22"/>
      <c r="ARB14" s="22"/>
      <c r="ARC14" s="22"/>
      <c r="ARD14" s="22"/>
      <c r="ARE14" s="22"/>
      <c r="ARF14" s="22"/>
      <c r="ARG14" s="22"/>
      <c r="ARH14" s="22"/>
      <c r="ARI14" s="22"/>
      <c r="ARJ14" s="22"/>
      <c r="ARK14" s="22"/>
      <c r="ARL14" s="22"/>
      <c r="ARM14" s="22"/>
      <c r="ARN14" s="22"/>
      <c r="ARO14" s="22"/>
      <c r="ARP14" s="22"/>
      <c r="ARQ14" s="22"/>
      <c r="ARR14" s="22"/>
      <c r="ARS14" s="22"/>
      <c r="ART14" s="22"/>
      <c r="ARU14" s="22"/>
      <c r="ARV14" s="22"/>
      <c r="ARW14" s="22"/>
      <c r="ARX14" s="22"/>
      <c r="ARY14" s="22"/>
      <c r="ARZ14" s="22"/>
      <c r="ASA14" s="22"/>
      <c r="ASB14" s="22"/>
      <c r="ASC14" s="22"/>
      <c r="ASD14" s="22"/>
      <c r="ASE14" s="22"/>
      <c r="ASF14" s="22"/>
      <c r="ASG14" s="22"/>
      <c r="ASH14" s="22"/>
      <c r="ASI14" s="22"/>
      <c r="ASJ14" s="22"/>
      <c r="ASK14" s="22"/>
      <c r="ASL14" s="22"/>
      <c r="ASM14" s="22"/>
      <c r="ASN14" s="22"/>
      <c r="ASO14" s="22"/>
      <c r="ASP14" s="22"/>
      <c r="ASQ14" s="22"/>
      <c r="ASR14" s="22"/>
      <c r="ASS14" s="22"/>
      <c r="AST14" s="22"/>
      <c r="ASU14" s="22"/>
      <c r="ASV14" s="22"/>
      <c r="ASW14" s="22"/>
      <c r="ASX14" s="22"/>
      <c r="ASY14" s="22"/>
      <c r="ASZ14" s="22"/>
      <c r="ATA14" s="22"/>
      <c r="ATB14" s="22"/>
      <c r="ATC14" s="22"/>
      <c r="ATD14" s="22"/>
      <c r="ATE14" s="22"/>
      <c r="ATF14" s="22"/>
      <c r="ATG14" s="22"/>
      <c r="ATH14" s="22"/>
      <c r="ATI14" s="22"/>
      <c r="ATJ14" s="22"/>
      <c r="ATK14" s="22"/>
      <c r="ATL14" s="22"/>
      <c r="ATM14" s="22"/>
      <c r="ATN14" s="22"/>
      <c r="ATO14" s="22"/>
      <c r="ATP14" s="22"/>
      <c r="ATQ14" s="22"/>
      <c r="ATR14" s="22"/>
      <c r="ATS14" s="22"/>
      <c r="ATT14" s="22"/>
      <c r="ATU14" s="22"/>
      <c r="ATV14" s="22"/>
      <c r="ATW14" s="22"/>
      <c r="ATX14" s="22"/>
      <c r="ATY14" s="22"/>
      <c r="ATZ14" s="22"/>
      <c r="AUA14" s="22"/>
      <c r="AUB14" s="22"/>
      <c r="AUC14" s="22"/>
      <c r="AUD14" s="22"/>
      <c r="AUE14" s="22"/>
      <c r="AUF14" s="22"/>
      <c r="AUG14" s="22"/>
      <c r="AUH14" s="22"/>
      <c r="AUI14" s="22"/>
      <c r="AUJ14" s="22"/>
      <c r="AUK14" s="22"/>
      <c r="AUL14" s="22"/>
      <c r="AUM14" s="22"/>
      <c r="AUN14" s="22"/>
      <c r="AUO14" s="22"/>
      <c r="AUP14" s="22"/>
      <c r="AUQ14" s="22"/>
      <c r="AUR14" s="22"/>
      <c r="AUS14" s="22"/>
      <c r="AUT14" s="22"/>
      <c r="AUU14" s="22"/>
      <c r="AUV14" s="22"/>
      <c r="AUW14" s="22"/>
      <c r="AUX14" s="22"/>
      <c r="AUY14" s="22"/>
      <c r="AUZ14" s="22"/>
      <c r="AVA14" s="22"/>
      <c r="AVB14" s="22"/>
      <c r="AVC14" s="22"/>
      <c r="AVD14" s="22"/>
      <c r="AVE14" s="22"/>
      <c r="AVF14" s="22"/>
      <c r="AVG14" s="22"/>
      <c r="AVH14" s="22"/>
      <c r="AVI14" s="22"/>
      <c r="AVJ14" s="22"/>
      <c r="AVK14" s="22"/>
      <c r="AVL14" s="22"/>
      <c r="AVM14" s="22"/>
      <c r="AVN14" s="22"/>
      <c r="AVO14" s="22"/>
      <c r="AVP14" s="22"/>
      <c r="AVQ14" s="22"/>
      <c r="AVR14" s="22"/>
      <c r="AVS14" s="22"/>
      <c r="AVT14" s="22"/>
      <c r="AVU14" s="22"/>
      <c r="AVV14" s="22"/>
      <c r="AVW14" s="22"/>
      <c r="AVX14" s="22"/>
      <c r="AVY14" s="22"/>
      <c r="AVZ14" s="22"/>
      <c r="AWA14" s="22"/>
      <c r="AWB14" s="22"/>
      <c r="AWC14" s="22"/>
      <c r="AWD14" s="22"/>
      <c r="AWE14" s="22"/>
      <c r="AWF14" s="22"/>
      <c r="AWG14" s="22"/>
      <c r="AWH14" s="22"/>
      <c r="AWI14" s="22"/>
      <c r="AWJ14" s="22"/>
      <c r="AWK14" s="22"/>
      <c r="AWL14" s="22"/>
      <c r="AWM14" s="22"/>
      <c r="AWN14" s="22"/>
      <c r="AWO14" s="22"/>
      <c r="AWP14" s="22"/>
      <c r="AWQ14" s="22"/>
      <c r="AWR14" s="22"/>
      <c r="AWS14" s="22"/>
      <c r="AWT14" s="22"/>
      <c r="AWU14" s="22"/>
      <c r="AWV14" s="22"/>
      <c r="AWW14" s="22"/>
      <c r="AWX14" s="22"/>
      <c r="AWY14" s="22"/>
      <c r="AWZ14" s="22"/>
      <c r="AXA14" s="22"/>
      <c r="AXB14" s="22"/>
      <c r="AXC14" s="22"/>
      <c r="AXD14" s="22"/>
      <c r="AXE14" s="22"/>
      <c r="AXF14" s="22"/>
      <c r="AXG14" s="22"/>
      <c r="AXH14" s="22"/>
      <c r="AXI14" s="22"/>
      <c r="AXJ14" s="22"/>
      <c r="AXK14" s="22"/>
      <c r="AXL14" s="22"/>
      <c r="AXM14" s="22"/>
      <c r="AXN14" s="22"/>
      <c r="AXO14" s="22"/>
      <c r="AXP14" s="22"/>
      <c r="AXQ14" s="22"/>
      <c r="AXR14" s="22"/>
      <c r="AXS14" s="22"/>
      <c r="AXT14" s="22"/>
      <c r="AXU14" s="22"/>
      <c r="AXV14" s="22"/>
      <c r="AXW14" s="22"/>
      <c r="AXX14" s="22"/>
      <c r="AXY14" s="22"/>
      <c r="AXZ14" s="22"/>
      <c r="AYA14" s="22"/>
      <c r="AYB14" s="22"/>
      <c r="AYC14" s="22"/>
      <c r="AYD14" s="22"/>
      <c r="AYE14" s="22"/>
      <c r="AYF14" s="22"/>
      <c r="AYG14" s="22"/>
      <c r="AYH14" s="22"/>
      <c r="AYI14" s="22"/>
      <c r="AYJ14" s="22"/>
      <c r="AYK14" s="22"/>
      <c r="AYL14" s="22"/>
      <c r="AYM14" s="22"/>
      <c r="AYN14" s="22"/>
      <c r="AYO14" s="22"/>
      <c r="AYP14" s="22"/>
      <c r="AYQ14" s="22"/>
      <c r="AYR14" s="22"/>
      <c r="AYS14" s="22"/>
      <c r="AYT14" s="22"/>
      <c r="AYU14" s="22"/>
      <c r="AYV14" s="22"/>
      <c r="AYW14" s="22"/>
      <c r="AYX14" s="22"/>
      <c r="AYY14" s="22"/>
      <c r="AYZ14" s="22"/>
      <c r="AZA14" s="22"/>
      <c r="AZB14" s="22"/>
      <c r="AZC14" s="22"/>
      <c r="AZD14" s="22"/>
      <c r="AZE14" s="22"/>
      <c r="AZF14" s="22"/>
      <c r="AZG14" s="22"/>
      <c r="AZH14" s="22"/>
      <c r="AZI14" s="22"/>
      <c r="AZJ14" s="22"/>
      <c r="AZK14" s="22"/>
      <c r="AZL14" s="22"/>
      <c r="AZM14" s="22"/>
      <c r="AZN14" s="22"/>
      <c r="AZO14" s="22"/>
      <c r="AZP14" s="22"/>
      <c r="AZQ14" s="22"/>
      <c r="AZR14" s="22"/>
      <c r="AZS14" s="22"/>
      <c r="AZT14" s="22"/>
      <c r="AZU14" s="22"/>
      <c r="AZV14" s="22"/>
      <c r="AZW14" s="22"/>
      <c r="AZX14" s="22"/>
      <c r="AZY14" s="22"/>
      <c r="AZZ14" s="22"/>
      <c r="BAA14" s="22"/>
      <c r="BAB14" s="22"/>
      <c r="BAC14" s="22"/>
      <c r="BAD14" s="22"/>
      <c r="BAE14" s="22"/>
      <c r="BAF14" s="22"/>
      <c r="BAG14" s="22"/>
      <c r="BAH14" s="22"/>
      <c r="BAI14" s="22"/>
      <c r="BAJ14" s="22"/>
      <c r="BAK14" s="22"/>
      <c r="BAL14" s="22"/>
      <c r="BAM14" s="22"/>
      <c r="BAN14" s="22"/>
      <c r="BAO14" s="22"/>
      <c r="BAP14" s="22"/>
      <c r="BAQ14" s="22"/>
      <c r="BAR14" s="22"/>
      <c r="BAS14" s="22"/>
      <c r="BAT14" s="22"/>
      <c r="BAU14" s="22"/>
      <c r="BAV14" s="22"/>
      <c r="BAW14" s="22"/>
      <c r="BAX14" s="22"/>
      <c r="BAY14" s="22"/>
      <c r="BAZ14" s="22"/>
      <c r="BBA14" s="22"/>
      <c r="BBB14" s="22"/>
      <c r="BBC14" s="22"/>
      <c r="BBD14" s="22"/>
      <c r="BBE14" s="22"/>
      <c r="BBF14" s="22"/>
      <c r="BBG14" s="22"/>
      <c r="BBH14" s="22"/>
      <c r="BBI14" s="22"/>
      <c r="BBJ14" s="22"/>
      <c r="BBK14" s="22"/>
      <c r="BBL14" s="22"/>
      <c r="BBM14" s="22"/>
      <c r="BBN14" s="22"/>
      <c r="BBO14" s="22"/>
      <c r="BBP14" s="22"/>
      <c r="BBQ14" s="22"/>
      <c r="BBR14" s="22"/>
      <c r="BBS14" s="22"/>
      <c r="BBT14" s="22"/>
      <c r="BBU14" s="22"/>
      <c r="BBV14" s="22"/>
      <c r="BBW14" s="22"/>
      <c r="BBX14" s="22"/>
      <c r="BBY14" s="22"/>
      <c r="BBZ14" s="22"/>
      <c r="BCA14" s="22"/>
      <c r="BCB14" s="22"/>
      <c r="BCC14" s="22"/>
      <c r="BCD14" s="22"/>
      <c r="BCE14" s="22"/>
      <c r="BCF14" s="22"/>
      <c r="BCG14" s="22"/>
      <c r="BCH14" s="22"/>
      <c r="BCI14" s="22"/>
      <c r="BCJ14" s="22"/>
      <c r="BCK14" s="22"/>
      <c r="BCL14" s="22"/>
      <c r="BCM14" s="22"/>
      <c r="BCN14" s="22"/>
      <c r="BCO14" s="22"/>
      <c r="BCP14" s="22"/>
      <c r="BCQ14" s="22"/>
      <c r="BCR14" s="22"/>
      <c r="BCS14" s="22"/>
      <c r="BCT14" s="22"/>
      <c r="BCU14" s="22"/>
      <c r="BCV14" s="22"/>
      <c r="BCW14" s="22"/>
      <c r="BCX14" s="22"/>
      <c r="BCY14" s="22"/>
      <c r="BCZ14" s="22"/>
      <c r="BDA14" s="22"/>
      <c r="BDB14" s="22"/>
      <c r="BDC14" s="22"/>
      <c r="BDD14" s="22"/>
      <c r="BDE14" s="22"/>
      <c r="BDF14" s="22"/>
      <c r="BDG14" s="22"/>
      <c r="BDH14" s="22"/>
      <c r="BDI14" s="22"/>
      <c r="BDJ14" s="22"/>
      <c r="BDK14" s="22"/>
      <c r="BDL14" s="22"/>
      <c r="BDM14" s="22"/>
      <c r="BDN14" s="22"/>
      <c r="BDO14" s="22"/>
      <c r="BDP14" s="22"/>
      <c r="BDQ14" s="22"/>
      <c r="BDR14" s="22"/>
      <c r="BDS14" s="22"/>
      <c r="BDT14" s="22"/>
      <c r="BDU14" s="22"/>
      <c r="BDV14" s="22"/>
      <c r="BDW14" s="22"/>
      <c r="BDX14" s="22"/>
      <c r="BDY14" s="22"/>
      <c r="BDZ14" s="22"/>
      <c r="BEA14" s="22"/>
      <c r="BEB14" s="22"/>
      <c r="BEC14" s="22"/>
      <c r="BED14" s="22"/>
      <c r="BEE14" s="22"/>
      <c r="BEF14" s="22"/>
      <c r="BEG14" s="22"/>
      <c r="BEH14" s="22"/>
      <c r="BEI14" s="22"/>
      <c r="BEJ14" s="22"/>
      <c r="BEK14" s="22"/>
      <c r="BEL14" s="22"/>
      <c r="BEM14" s="22"/>
      <c r="BEN14" s="22"/>
      <c r="BEO14" s="22"/>
      <c r="BEP14" s="22"/>
      <c r="BEQ14" s="22"/>
      <c r="BER14" s="22"/>
      <c r="BES14" s="22"/>
      <c r="BET14" s="22"/>
      <c r="BEU14" s="22"/>
      <c r="BEV14" s="22"/>
      <c r="BEW14" s="22"/>
      <c r="BEX14" s="22"/>
      <c r="BEY14" s="22"/>
      <c r="BEZ14" s="22"/>
      <c r="BFA14" s="22"/>
      <c r="BFB14" s="22"/>
      <c r="BFC14" s="22"/>
      <c r="BFD14" s="22"/>
      <c r="BFE14" s="22"/>
      <c r="BFF14" s="22"/>
      <c r="BFG14" s="22"/>
      <c r="BFH14" s="22"/>
      <c r="BFI14" s="22"/>
      <c r="BFJ14" s="22"/>
      <c r="BFK14" s="22"/>
      <c r="BFL14" s="22"/>
      <c r="BFM14" s="22"/>
      <c r="BFN14" s="22"/>
      <c r="BFO14" s="22"/>
      <c r="BFP14" s="22"/>
      <c r="BFQ14" s="22"/>
      <c r="BFR14" s="22"/>
      <c r="BFS14" s="22"/>
      <c r="BFT14" s="22"/>
      <c r="BFU14" s="22"/>
      <c r="BFV14" s="22"/>
      <c r="BFW14" s="22"/>
      <c r="BFX14" s="22"/>
      <c r="BFY14" s="22"/>
      <c r="BFZ14" s="22"/>
      <c r="BGA14" s="22"/>
      <c r="BGB14" s="22"/>
      <c r="BGC14" s="22"/>
      <c r="BGD14" s="22"/>
      <c r="BGE14" s="22"/>
      <c r="BGF14" s="22"/>
      <c r="BGG14" s="22"/>
      <c r="BGH14" s="22"/>
      <c r="BGI14" s="22"/>
      <c r="BGJ14" s="22"/>
      <c r="BGK14" s="22"/>
      <c r="BGL14" s="22"/>
      <c r="BGM14" s="22"/>
      <c r="BGN14" s="22"/>
      <c r="BGO14" s="22"/>
      <c r="BGP14" s="22"/>
      <c r="BGQ14" s="22"/>
      <c r="BGR14" s="22"/>
      <c r="BGS14" s="22"/>
      <c r="BGT14" s="22"/>
      <c r="BGU14" s="22"/>
      <c r="BGV14" s="22"/>
      <c r="BGW14" s="22"/>
      <c r="BGX14" s="22"/>
      <c r="BGY14" s="22"/>
      <c r="BGZ14" s="22"/>
      <c r="BHA14" s="22"/>
      <c r="BHB14" s="22"/>
      <c r="BHC14" s="22"/>
      <c r="BHD14" s="22"/>
      <c r="BHE14" s="22"/>
      <c r="BHF14" s="22"/>
      <c r="BHG14" s="22"/>
      <c r="BHH14" s="22"/>
      <c r="BHI14" s="22"/>
      <c r="BHJ14" s="22"/>
      <c r="BHK14" s="22"/>
      <c r="BHL14" s="22"/>
      <c r="BHM14" s="22"/>
      <c r="BHN14" s="22"/>
      <c r="BHO14" s="22"/>
      <c r="BHP14" s="22"/>
      <c r="BHQ14" s="22"/>
      <c r="BHR14" s="22"/>
      <c r="BHS14" s="22"/>
      <c r="BHT14" s="22"/>
      <c r="BHU14" s="22"/>
      <c r="BHV14" s="22"/>
      <c r="BHW14" s="22"/>
      <c r="BHX14" s="22"/>
      <c r="BHY14" s="22"/>
      <c r="BHZ14" s="22"/>
      <c r="BIA14" s="22"/>
      <c r="BIB14" s="22"/>
      <c r="BIC14" s="22"/>
      <c r="BID14" s="22"/>
      <c r="BIE14" s="22"/>
      <c r="BIF14" s="22"/>
      <c r="BIG14" s="22"/>
      <c r="BIH14" s="22"/>
      <c r="BII14" s="22"/>
      <c r="BIJ14" s="22"/>
      <c r="BIK14" s="22"/>
      <c r="BIL14" s="22"/>
      <c r="BIM14" s="22"/>
      <c r="BIN14" s="22"/>
      <c r="BIO14" s="22"/>
      <c r="BIP14" s="22"/>
      <c r="BIQ14" s="22"/>
      <c r="BIR14" s="22"/>
      <c r="BIS14" s="22"/>
      <c r="BIT14" s="22"/>
      <c r="BIU14" s="22"/>
      <c r="BIV14" s="22"/>
      <c r="BIW14" s="22"/>
      <c r="BIX14" s="22"/>
      <c r="BIY14" s="22"/>
      <c r="BIZ14" s="22"/>
      <c r="BJA14" s="22"/>
      <c r="BJB14" s="22"/>
      <c r="BJC14" s="22"/>
      <c r="BJD14" s="22"/>
      <c r="BJE14" s="22"/>
      <c r="BJF14" s="22"/>
      <c r="BJG14" s="22"/>
      <c r="BJH14" s="22"/>
      <c r="BJI14" s="22"/>
      <c r="BJJ14" s="22"/>
      <c r="BJK14" s="22"/>
      <c r="BJL14" s="22"/>
      <c r="BJM14" s="22"/>
      <c r="BJN14" s="22"/>
      <c r="BJO14" s="22"/>
      <c r="BJP14" s="22"/>
      <c r="BJQ14" s="22"/>
      <c r="BJR14" s="22"/>
      <c r="BJS14" s="22"/>
      <c r="BJT14" s="22"/>
      <c r="BJU14" s="22"/>
      <c r="BJV14" s="22"/>
      <c r="BJW14" s="22"/>
      <c r="BJX14" s="22"/>
      <c r="BJY14" s="22"/>
      <c r="BJZ14" s="22"/>
      <c r="BKA14" s="22"/>
      <c r="BKB14" s="22"/>
      <c r="BKC14" s="22"/>
      <c r="BKD14" s="22"/>
      <c r="BKE14" s="22"/>
      <c r="BKF14" s="22"/>
      <c r="BKG14" s="22"/>
      <c r="BKH14" s="22"/>
      <c r="BKI14" s="22"/>
      <c r="BKJ14" s="22"/>
      <c r="BKK14" s="22"/>
      <c r="BKL14" s="22"/>
      <c r="BKM14" s="22"/>
      <c r="BKN14" s="22"/>
      <c r="BKO14" s="22"/>
      <c r="BKP14" s="22"/>
      <c r="BKQ14" s="22"/>
      <c r="BKR14" s="22"/>
      <c r="BKS14" s="22"/>
      <c r="BKT14" s="22"/>
      <c r="BKU14" s="22"/>
      <c r="BKV14" s="22"/>
      <c r="BKW14" s="22"/>
      <c r="BKX14" s="22"/>
      <c r="BKY14" s="22"/>
      <c r="BKZ14" s="22"/>
      <c r="BLA14" s="22"/>
      <c r="BLB14" s="22"/>
      <c r="BLC14" s="22"/>
      <c r="BLD14" s="22"/>
      <c r="BLE14" s="22"/>
      <c r="BLF14" s="22"/>
      <c r="BLG14" s="22"/>
      <c r="BLH14" s="22"/>
      <c r="BLI14" s="22"/>
      <c r="BLJ14" s="22"/>
      <c r="BLK14" s="22"/>
      <c r="BLL14" s="22"/>
      <c r="BLM14" s="22"/>
      <c r="BLN14" s="22"/>
      <c r="BLO14" s="22"/>
      <c r="BLP14" s="22"/>
      <c r="BLQ14" s="22"/>
      <c r="BLR14" s="22"/>
      <c r="BLS14" s="22"/>
      <c r="BLT14" s="22"/>
      <c r="BLU14" s="22"/>
      <c r="BLV14" s="22"/>
      <c r="BLW14" s="22"/>
      <c r="BLX14" s="22"/>
      <c r="BLY14" s="22"/>
      <c r="BLZ14" s="22"/>
      <c r="BMA14" s="22"/>
      <c r="BMB14" s="22"/>
      <c r="BMC14" s="22"/>
      <c r="BMD14" s="22"/>
      <c r="BME14" s="22"/>
      <c r="BMF14" s="22"/>
      <c r="BMG14" s="22"/>
      <c r="BMH14" s="22"/>
      <c r="BMI14" s="22"/>
      <c r="BMJ14" s="22"/>
      <c r="BMK14" s="22"/>
      <c r="BML14" s="22"/>
      <c r="BMM14" s="22"/>
      <c r="BMN14" s="22"/>
      <c r="BMO14" s="22"/>
      <c r="BMP14" s="22"/>
      <c r="BMQ14" s="22"/>
      <c r="BMR14" s="22"/>
      <c r="BMS14" s="22"/>
      <c r="BMT14" s="22"/>
      <c r="BMU14" s="22"/>
      <c r="BMV14" s="22"/>
      <c r="BMW14" s="22"/>
      <c r="BMX14" s="22"/>
      <c r="BMY14" s="22"/>
      <c r="BMZ14" s="22"/>
      <c r="BNA14" s="22"/>
      <c r="BNB14" s="22"/>
      <c r="BNC14" s="22"/>
      <c r="BND14" s="22"/>
      <c r="BNE14" s="22"/>
      <c r="BNF14" s="22"/>
      <c r="BNG14" s="22"/>
      <c r="BNH14" s="22"/>
      <c r="BNI14" s="22"/>
      <c r="BNJ14" s="22"/>
      <c r="BNK14" s="22"/>
      <c r="BNL14" s="22"/>
      <c r="BNM14" s="22"/>
      <c r="BNN14" s="22"/>
      <c r="BNO14" s="22"/>
      <c r="BNP14" s="22"/>
      <c r="BNQ14" s="22"/>
      <c r="BNR14" s="22"/>
      <c r="BNS14" s="22"/>
      <c r="BNT14" s="22"/>
      <c r="BNU14" s="22"/>
      <c r="BNV14" s="22"/>
      <c r="BNW14" s="22"/>
      <c r="BNX14" s="22"/>
      <c r="BNY14" s="22"/>
      <c r="BNZ14" s="22"/>
      <c r="BOA14" s="22"/>
      <c r="BOB14" s="22"/>
      <c r="BOC14" s="22"/>
      <c r="BOD14" s="22"/>
      <c r="BOE14" s="22"/>
      <c r="BOF14" s="22"/>
      <c r="BOG14" s="22"/>
      <c r="BOH14" s="22"/>
      <c r="BOI14" s="22"/>
      <c r="BOJ14" s="22"/>
      <c r="BOK14" s="22"/>
      <c r="BOL14" s="22"/>
      <c r="BOM14" s="22"/>
      <c r="BON14" s="22"/>
      <c r="BOO14" s="22"/>
      <c r="BOP14" s="22"/>
      <c r="BOQ14" s="22"/>
      <c r="BOR14" s="22"/>
      <c r="BOS14" s="22"/>
      <c r="BOT14" s="22"/>
      <c r="BOU14" s="22"/>
      <c r="BOV14" s="22"/>
      <c r="BOW14" s="22"/>
      <c r="BOX14" s="22"/>
      <c r="BOY14" s="22"/>
      <c r="BOZ14" s="22"/>
      <c r="BPA14" s="22"/>
      <c r="BPB14" s="22"/>
      <c r="BPC14" s="22"/>
      <c r="BPD14" s="22"/>
      <c r="BPE14" s="22"/>
      <c r="BPF14" s="22"/>
      <c r="BPG14" s="22"/>
      <c r="BPH14" s="22"/>
      <c r="BPI14" s="22"/>
      <c r="BPJ14" s="22"/>
      <c r="BPK14" s="22"/>
      <c r="BPL14" s="22"/>
      <c r="BPM14" s="22"/>
      <c r="BPN14" s="22"/>
      <c r="BPO14" s="22"/>
      <c r="BPP14" s="22"/>
      <c r="BPQ14" s="22"/>
      <c r="BPR14" s="22"/>
      <c r="BPS14" s="22"/>
      <c r="BPT14" s="22"/>
      <c r="BPU14" s="22"/>
      <c r="BPV14" s="22"/>
      <c r="BPW14" s="22"/>
      <c r="BPX14" s="22"/>
      <c r="BPY14" s="22"/>
      <c r="BPZ14" s="22"/>
      <c r="BQA14" s="22"/>
      <c r="BQB14" s="22"/>
      <c r="BQC14" s="22"/>
      <c r="BQD14" s="22"/>
      <c r="BQE14" s="22"/>
      <c r="BQF14" s="22"/>
      <c r="BQG14" s="22"/>
      <c r="BQH14" s="22"/>
      <c r="BQI14" s="22"/>
      <c r="BQJ14" s="22"/>
      <c r="BQK14" s="22"/>
      <c r="BQL14" s="22"/>
      <c r="BQM14" s="22"/>
      <c r="BQN14" s="22"/>
      <c r="BQO14" s="22"/>
      <c r="BQP14" s="22"/>
      <c r="BQQ14" s="22"/>
      <c r="BQR14" s="22"/>
      <c r="BQS14" s="22"/>
      <c r="BQT14" s="22"/>
      <c r="BQU14" s="22"/>
      <c r="BQV14" s="22"/>
      <c r="BQW14" s="22"/>
      <c r="BQX14" s="22"/>
      <c r="BQY14" s="22"/>
      <c r="BQZ14" s="22"/>
      <c r="BRA14" s="22"/>
      <c r="BRB14" s="22"/>
      <c r="BRC14" s="22"/>
      <c r="BRD14" s="22"/>
      <c r="BRE14" s="22"/>
      <c r="BRF14" s="22"/>
      <c r="BRG14" s="22"/>
      <c r="BRH14" s="22"/>
      <c r="BRI14" s="22"/>
      <c r="BRJ14" s="22"/>
      <c r="BRK14" s="22"/>
      <c r="BRL14" s="22"/>
      <c r="BRM14" s="22"/>
      <c r="BRN14" s="22"/>
      <c r="BRO14" s="22"/>
      <c r="BRP14" s="22"/>
      <c r="BRQ14" s="22"/>
      <c r="BRR14" s="22"/>
      <c r="BRS14" s="22"/>
      <c r="BRT14" s="22"/>
      <c r="BRU14" s="22"/>
      <c r="BRV14" s="22"/>
      <c r="BRW14" s="22"/>
      <c r="BRX14" s="22"/>
      <c r="BRY14" s="22"/>
      <c r="BRZ14" s="22"/>
      <c r="BSA14" s="22"/>
      <c r="BSB14" s="22"/>
      <c r="BSC14" s="22"/>
      <c r="BSD14" s="22"/>
      <c r="BSE14" s="22"/>
      <c r="BSF14" s="22"/>
      <c r="BSG14" s="22"/>
      <c r="BSH14" s="22"/>
      <c r="BSI14" s="22"/>
      <c r="BSJ14" s="22"/>
      <c r="BSK14" s="22"/>
      <c r="BSL14" s="22"/>
      <c r="BSM14" s="22"/>
      <c r="BSN14" s="22"/>
      <c r="BSO14" s="22"/>
      <c r="BSP14" s="22"/>
      <c r="BSQ14" s="22"/>
      <c r="BSR14" s="22"/>
      <c r="BSS14" s="22"/>
      <c r="BST14" s="22"/>
      <c r="BSU14" s="22"/>
      <c r="BSV14" s="22"/>
      <c r="BSW14" s="22"/>
      <c r="BSX14" s="22"/>
      <c r="BSY14" s="22"/>
      <c r="BSZ14" s="22"/>
      <c r="BTA14" s="22"/>
      <c r="BTB14" s="22"/>
      <c r="BTC14" s="22"/>
      <c r="BTD14" s="22"/>
      <c r="BTE14" s="22"/>
      <c r="BTF14" s="22"/>
      <c r="BTG14" s="22"/>
      <c r="BTH14" s="22"/>
      <c r="BTI14" s="22"/>
      <c r="BTJ14" s="22"/>
      <c r="BTK14" s="22"/>
      <c r="BTL14" s="22"/>
      <c r="BTM14" s="22"/>
      <c r="BTN14" s="22"/>
      <c r="BTO14" s="22"/>
      <c r="BTP14" s="22"/>
      <c r="BTQ14" s="22"/>
      <c r="BTR14" s="22"/>
      <c r="BTS14" s="22"/>
      <c r="BTT14" s="22"/>
      <c r="BTU14" s="22"/>
      <c r="BTV14" s="22"/>
      <c r="BTW14" s="22"/>
      <c r="BTX14" s="22"/>
      <c r="BTY14" s="22"/>
      <c r="BTZ14" s="22"/>
      <c r="BUA14" s="22"/>
      <c r="BUB14" s="22"/>
      <c r="BUC14" s="22"/>
      <c r="BUD14" s="22"/>
      <c r="BUE14" s="22"/>
      <c r="BUF14" s="22"/>
      <c r="BUG14" s="22"/>
      <c r="BUH14" s="22"/>
      <c r="BUI14" s="22"/>
      <c r="BUJ14" s="22"/>
      <c r="BUK14" s="22"/>
      <c r="BUL14" s="22"/>
      <c r="BUM14" s="22"/>
      <c r="BUN14" s="22"/>
      <c r="BUO14" s="22"/>
      <c r="BUP14" s="22"/>
      <c r="BUQ14" s="22"/>
      <c r="BUR14" s="22"/>
      <c r="BUS14" s="22"/>
      <c r="BUT14" s="22"/>
      <c r="BUU14" s="22"/>
      <c r="BUV14" s="22"/>
      <c r="BUW14" s="22"/>
      <c r="BUX14" s="22"/>
      <c r="BUY14" s="22"/>
      <c r="BUZ14" s="22"/>
      <c r="BVA14" s="22"/>
      <c r="BVB14" s="22"/>
      <c r="BVC14" s="22"/>
      <c r="BVD14" s="22"/>
      <c r="BVE14" s="22"/>
      <c r="BVF14" s="22"/>
      <c r="BVG14" s="22"/>
      <c r="BVH14" s="22"/>
      <c r="BVI14" s="22"/>
      <c r="BVJ14" s="22"/>
      <c r="BVK14" s="22"/>
      <c r="BVL14" s="22"/>
      <c r="BVM14" s="22"/>
      <c r="BVN14" s="22"/>
      <c r="BVO14" s="22"/>
      <c r="BVP14" s="22"/>
      <c r="BVQ14" s="22"/>
      <c r="BVR14" s="22"/>
      <c r="BVS14" s="22"/>
      <c r="BVT14" s="22"/>
      <c r="BVU14" s="22"/>
      <c r="BVV14" s="22"/>
      <c r="BVW14" s="22"/>
      <c r="BVX14" s="22"/>
      <c r="BVY14" s="22"/>
      <c r="BVZ14" s="22"/>
      <c r="BWA14" s="22"/>
      <c r="BWB14" s="22"/>
      <c r="BWC14" s="22"/>
      <c r="BWD14" s="22"/>
      <c r="BWE14" s="22"/>
      <c r="BWF14" s="22"/>
      <c r="BWG14" s="22"/>
      <c r="BWH14" s="22"/>
      <c r="BWI14" s="22"/>
      <c r="BWJ14" s="22"/>
      <c r="BWK14" s="22"/>
      <c r="BWL14" s="22"/>
      <c r="BWM14" s="22"/>
      <c r="BWN14" s="22"/>
      <c r="BWO14" s="22"/>
      <c r="BWP14" s="22"/>
      <c r="BWQ14" s="22"/>
      <c r="BWR14" s="22"/>
      <c r="BWS14" s="22"/>
      <c r="BWT14" s="22"/>
      <c r="BWU14" s="22"/>
      <c r="BWV14" s="22"/>
      <c r="BWW14" s="22"/>
      <c r="BWX14" s="22"/>
      <c r="BWY14" s="22"/>
      <c r="BWZ14" s="22"/>
      <c r="BXA14" s="22"/>
      <c r="BXB14" s="22"/>
      <c r="BXC14" s="22"/>
      <c r="BXD14" s="22"/>
      <c r="BXE14" s="22"/>
      <c r="BXF14" s="22"/>
      <c r="BXG14" s="22"/>
      <c r="BXH14" s="22"/>
      <c r="BXI14" s="22"/>
      <c r="BXJ14" s="22"/>
      <c r="BXK14" s="22"/>
      <c r="BXL14" s="22"/>
      <c r="BXM14" s="22"/>
      <c r="BXN14" s="22"/>
      <c r="BXO14" s="22"/>
      <c r="BXP14" s="22"/>
      <c r="BXQ14" s="22"/>
      <c r="BXR14" s="22"/>
      <c r="BXS14" s="22"/>
      <c r="BXT14" s="22"/>
      <c r="BXU14" s="22"/>
      <c r="BXV14" s="22"/>
      <c r="BXW14" s="22"/>
      <c r="BXX14" s="22"/>
      <c r="BXY14" s="22"/>
      <c r="BXZ14" s="22"/>
      <c r="BYA14" s="22"/>
      <c r="BYB14" s="22"/>
      <c r="BYC14" s="22"/>
      <c r="BYD14" s="22"/>
      <c r="BYE14" s="22"/>
      <c r="BYF14" s="22"/>
      <c r="BYG14" s="22"/>
      <c r="BYH14" s="22"/>
      <c r="BYI14" s="22"/>
      <c r="BYJ14" s="22"/>
      <c r="BYK14" s="22"/>
      <c r="BYL14" s="22"/>
      <c r="BYM14" s="22"/>
      <c r="BYN14" s="22"/>
      <c r="BYO14" s="22"/>
      <c r="BYP14" s="22"/>
      <c r="BYQ14" s="22"/>
      <c r="BYR14" s="22"/>
      <c r="BYS14" s="22"/>
      <c r="BYT14" s="22"/>
      <c r="BYU14" s="22"/>
      <c r="BYV14" s="22"/>
      <c r="BYW14" s="22"/>
      <c r="BYX14" s="22"/>
      <c r="BYY14" s="22"/>
      <c r="BYZ14" s="22"/>
      <c r="BZA14" s="22"/>
      <c r="BZB14" s="22"/>
      <c r="BZC14" s="22"/>
      <c r="BZD14" s="22"/>
      <c r="BZE14" s="22"/>
      <c r="BZF14" s="22"/>
      <c r="BZG14" s="22"/>
      <c r="BZH14" s="22"/>
      <c r="BZI14" s="22"/>
      <c r="BZJ14" s="22"/>
      <c r="BZK14" s="22"/>
      <c r="BZL14" s="22"/>
      <c r="BZM14" s="22"/>
      <c r="BZN14" s="22"/>
      <c r="BZO14" s="22"/>
      <c r="BZP14" s="22"/>
      <c r="BZQ14" s="22"/>
      <c r="BZR14" s="22"/>
      <c r="BZS14" s="22"/>
      <c r="BZT14" s="22"/>
      <c r="BZU14" s="22"/>
      <c r="BZV14" s="22"/>
      <c r="BZW14" s="22"/>
      <c r="BZX14" s="22"/>
      <c r="BZY14" s="22"/>
      <c r="BZZ14" s="22"/>
      <c r="CAA14" s="22"/>
      <c r="CAB14" s="22"/>
      <c r="CAC14" s="22"/>
      <c r="CAD14" s="22"/>
      <c r="CAE14" s="22"/>
      <c r="CAF14" s="22"/>
      <c r="CAG14" s="22"/>
      <c r="CAH14" s="22"/>
      <c r="CAI14" s="22"/>
      <c r="CAJ14" s="22"/>
      <c r="CAK14" s="22"/>
      <c r="CAL14" s="22"/>
      <c r="CAM14" s="22"/>
      <c r="CAN14" s="22"/>
      <c r="CAO14" s="22"/>
      <c r="CAP14" s="22"/>
      <c r="CAQ14" s="22"/>
      <c r="CAR14" s="22"/>
      <c r="CAS14" s="22"/>
      <c r="CAT14" s="22"/>
      <c r="CAU14" s="22"/>
      <c r="CAV14" s="22"/>
      <c r="CAW14" s="22"/>
      <c r="CAX14" s="22"/>
      <c r="CAY14" s="22"/>
      <c r="CAZ14" s="22"/>
      <c r="CBA14" s="22"/>
      <c r="CBB14" s="22"/>
      <c r="CBC14" s="22"/>
      <c r="CBD14" s="22"/>
      <c r="CBE14" s="22"/>
      <c r="CBF14" s="22"/>
      <c r="CBG14" s="22"/>
      <c r="CBH14" s="22"/>
      <c r="CBI14" s="22"/>
      <c r="CBJ14" s="22"/>
      <c r="CBK14" s="22"/>
      <c r="CBL14" s="22"/>
      <c r="CBM14" s="22"/>
      <c r="CBN14" s="22"/>
      <c r="CBO14" s="22"/>
      <c r="CBP14" s="22"/>
      <c r="CBQ14" s="22"/>
      <c r="CBR14" s="22"/>
      <c r="CBS14" s="22"/>
      <c r="CBT14" s="22"/>
      <c r="CBU14" s="22"/>
      <c r="CBV14" s="22"/>
      <c r="CBW14" s="22"/>
      <c r="CBX14" s="22"/>
      <c r="CBY14" s="22"/>
      <c r="CBZ14" s="22"/>
      <c r="CCA14" s="22"/>
      <c r="CCB14" s="22"/>
      <c r="CCC14" s="22"/>
      <c r="CCD14" s="22"/>
      <c r="CCE14" s="22"/>
      <c r="CCF14" s="22"/>
      <c r="CCG14" s="22"/>
      <c r="CCH14" s="22"/>
      <c r="CCI14" s="22"/>
      <c r="CCJ14" s="22"/>
      <c r="CCK14" s="22"/>
      <c r="CCL14" s="22"/>
      <c r="CCM14" s="22"/>
      <c r="CCN14" s="22"/>
      <c r="CCO14" s="22"/>
      <c r="CCP14" s="22"/>
      <c r="CCQ14" s="22"/>
      <c r="CCR14" s="22"/>
      <c r="CCS14" s="22"/>
      <c r="CCT14" s="22"/>
      <c r="CCU14" s="22"/>
      <c r="CCV14" s="22"/>
      <c r="CCW14" s="22"/>
      <c r="CCX14" s="22"/>
      <c r="CCY14" s="22"/>
      <c r="CCZ14" s="22"/>
      <c r="CDA14" s="22"/>
      <c r="CDB14" s="22"/>
      <c r="CDC14" s="22"/>
      <c r="CDD14" s="22"/>
      <c r="CDE14" s="22"/>
      <c r="CDF14" s="22"/>
      <c r="CDG14" s="22"/>
      <c r="CDH14" s="22"/>
      <c r="CDI14" s="22"/>
      <c r="CDJ14" s="22"/>
      <c r="CDK14" s="22"/>
      <c r="CDL14" s="22"/>
      <c r="CDM14" s="22"/>
      <c r="CDN14" s="22"/>
      <c r="CDO14" s="22"/>
      <c r="CDP14" s="22"/>
      <c r="CDQ14" s="22"/>
      <c r="CDR14" s="22"/>
      <c r="CDS14" s="22"/>
      <c r="CDT14" s="22"/>
      <c r="CDU14" s="22"/>
      <c r="CDV14" s="22"/>
      <c r="CDW14" s="22"/>
      <c r="CDX14" s="22"/>
      <c r="CDY14" s="22"/>
      <c r="CDZ14" s="22"/>
      <c r="CEA14" s="22"/>
      <c r="CEB14" s="22"/>
      <c r="CEC14" s="22"/>
      <c r="CED14" s="22"/>
      <c r="CEE14" s="22"/>
      <c r="CEF14" s="22"/>
      <c r="CEG14" s="22"/>
      <c r="CEH14" s="22"/>
      <c r="CEI14" s="22"/>
      <c r="CEJ14" s="22"/>
      <c r="CEK14" s="22"/>
      <c r="CEL14" s="22"/>
      <c r="CEM14" s="22"/>
      <c r="CEN14" s="22"/>
      <c r="CEO14" s="22"/>
      <c r="CEP14" s="22"/>
      <c r="CEQ14" s="22"/>
      <c r="CER14" s="22"/>
      <c r="CES14" s="22"/>
      <c r="CET14" s="22"/>
      <c r="CEU14" s="22"/>
      <c r="CEV14" s="22"/>
      <c r="CEW14" s="22"/>
      <c r="CEX14" s="22"/>
      <c r="CEY14" s="22"/>
      <c r="CEZ14" s="22"/>
      <c r="CFA14" s="22"/>
      <c r="CFB14" s="22"/>
      <c r="CFC14" s="22"/>
      <c r="CFD14" s="22"/>
      <c r="CFE14" s="22"/>
      <c r="CFF14" s="22"/>
      <c r="CFG14" s="22"/>
      <c r="CFH14" s="22"/>
      <c r="CFI14" s="22"/>
      <c r="CFJ14" s="22"/>
      <c r="CFK14" s="22"/>
      <c r="CFL14" s="22"/>
      <c r="CFM14" s="22"/>
      <c r="CFN14" s="22"/>
      <c r="CFO14" s="22"/>
      <c r="CFP14" s="22"/>
      <c r="CFQ14" s="22"/>
      <c r="CFR14" s="22"/>
      <c r="CFS14" s="22"/>
      <c r="CFT14" s="22"/>
      <c r="CFU14" s="22"/>
      <c r="CFV14" s="22"/>
      <c r="CFW14" s="22"/>
      <c r="CFX14" s="22"/>
      <c r="CFY14" s="22"/>
      <c r="CFZ14" s="22"/>
      <c r="CGA14" s="22"/>
      <c r="CGB14" s="22"/>
      <c r="CGC14" s="22"/>
      <c r="CGD14" s="22"/>
      <c r="CGE14" s="22"/>
      <c r="CGF14" s="22"/>
      <c r="CGG14" s="22"/>
      <c r="CGH14" s="22"/>
      <c r="CGI14" s="22"/>
      <c r="CGJ14" s="22"/>
      <c r="CGK14" s="22"/>
      <c r="CGL14" s="22"/>
      <c r="CGM14" s="22"/>
      <c r="CGN14" s="22"/>
      <c r="CGO14" s="22"/>
      <c r="CGP14" s="22"/>
      <c r="CGQ14" s="22"/>
      <c r="CGR14" s="22"/>
      <c r="CGS14" s="22"/>
      <c r="CGT14" s="22"/>
      <c r="CGU14" s="22"/>
      <c r="CGV14" s="22"/>
      <c r="CGW14" s="22"/>
      <c r="CGX14" s="22"/>
      <c r="CGY14" s="22"/>
      <c r="CGZ14" s="22"/>
      <c r="CHA14" s="22"/>
      <c r="CHB14" s="22"/>
      <c r="CHC14" s="22"/>
      <c r="CHD14" s="22"/>
      <c r="CHE14" s="22"/>
      <c r="CHF14" s="22"/>
      <c r="CHG14" s="22"/>
      <c r="CHH14" s="22"/>
      <c r="CHI14" s="22"/>
      <c r="CHJ14" s="22"/>
      <c r="CHK14" s="22"/>
      <c r="CHL14" s="22"/>
      <c r="CHM14" s="22"/>
      <c r="CHN14" s="22"/>
      <c r="CHO14" s="22"/>
      <c r="CHP14" s="22"/>
      <c r="CHQ14" s="22"/>
      <c r="CHR14" s="22"/>
      <c r="CHS14" s="22"/>
      <c r="CHT14" s="22"/>
      <c r="CHU14" s="22"/>
      <c r="CHV14" s="22"/>
      <c r="CHW14" s="22"/>
      <c r="CHX14" s="22"/>
      <c r="CHY14" s="22"/>
      <c r="CHZ14" s="22"/>
      <c r="CIA14" s="22"/>
      <c r="CIB14" s="22"/>
      <c r="CIC14" s="22"/>
      <c r="CID14" s="22"/>
      <c r="CIE14" s="22"/>
      <c r="CIF14" s="22"/>
      <c r="CIG14" s="22"/>
      <c r="CIH14" s="22"/>
      <c r="CII14" s="22"/>
      <c r="CIJ14" s="22"/>
      <c r="CIK14" s="22"/>
      <c r="CIL14" s="22"/>
      <c r="CIM14" s="22"/>
      <c r="CIN14" s="22"/>
      <c r="CIO14" s="22"/>
      <c r="CIP14" s="22"/>
      <c r="CIQ14" s="22"/>
      <c r="CIR14" s="22"/>
      <c r="CIS14" s="22"/>
      <c r="CIT14" s="22"/>
      <c r="CIU14" s="22"/>
      <c r="CIV14" s="22"/>
      <c r="CIW14" s="22"/>
      <c r="CIX14" s="22"/>
      <c r="CIY14" s="22"/>
      <c r="CIZ14" s="22"/>
      <c r="CJA14" s="22"/>
      <c r="CJB14" s="22"/>
      <c r="CJC14" s="22"/>
      <c r="CJD14" s="22"/>
      <c r="CJE14" s="22"/>
      <c r="CJF14" s="22"/>
      <c r="CJG14" s="22"/>
      <c r="CJH14" s="22"/>
      <c r="CJI14" s="22"/>
      <c r="CJJ14" s="22"/>
      <c r="CJK14" s="22"/>
      <c r="CJL14" s="22"/>
      <c r="CJM14" s="22"/>
      <c r="CJN14" s="22"/>
      <c r="CJO14" s="22"/>
      <c r="CJP14" s="22"/>
      <c r="CJQ14" s="22"/>
      <c r="CJR14" s="22"/>
      <c r="CJS14" s="22"/>
      <c r="CJT14" s="22"/>
      <c r="CJU14" s="22"/>
      <c r="CJV14" s="22"/>
      <c r="CJW14" s="22"/>
      <c r="CJX14" s="22"/>
      <c r="CJY14" s="22"/>
      <c r="CJZ14" s="22"/>
      <c r="CKA14" s="22"/>
      <c r="CKB14" s="22"/>
      <c r="CKC14" s="22"/>
      <c r="CKD14" s="22"/>
      <c r="CKE14" s="22"/>
      <c r="CKF14" s="22"/>
      <c r="CKG14" s="22"/>
      <c r="CKH14" s="22"/>
      <c r="CKI14" s="22"/>
      <c r="CKJ14" s="22"/>
      <c r="CKK14" s="22"/>
      <c r="CKL14" s="22"/>
      <c r="CKM14" s="22"/>
      <c r="CKN14" s="22"/>
      <c r="CKO14" s="22"/>
      <c r="CKP14" s="22"/>
      <c r="CKQ14" s="22"/>
      <c r="CKR14" s="22"/>
      <c r="CKS14" s="22"/>
      <c r="CKT14" s="22"/>
      <c r="CKU14" s="22"/>
      <c r="CKV14" s="22"/>
      <c r="CKW14" s="22"/>
      <c r="CKX14" s="22"/>
      <c r="CKY14" s="22"/>
      <c r="CKZ14" s="22"/>
      <c r="CLA14" s="22"/>
      <c r="CLB14" s="22"/>
      <c r="CLC14" s="22"/>
      <c r="CLD14" s="22"/>
      <c r="CLE14" s="22"/>
      <c r="CLF14" s="22"/>
      <c r="CLG14" s="22"/>
      <c r="CLH14" s="22"/>
      <c r="CLI14" s="22"/>
      <c r="CLJ14" s="22"/>
      <c r="CLK14" s="22"/>
      <c r="CLL14" s="22"/>
      <c r="CLM14" s="22"/>
      <c r="CLN14" s="22"/>
      <c r="CLO14" s="22"/>
      <c r="CLP14" s="22"/>
      <c r="CLQ14" s="22"/>
      <c r="CLR14" s="22"/>
      <c r="CLS14" s="22"/>
      <c r="CLT14" s="22"/>
      <c r="CLU14" s="22"/>
      <c r="CLV14" s="22"/>
      <c r="CLW14" s="22"/>
      <c r="CLX14" s="22"/>
      <c r="CLY14" s="22"/>
      <c r="CLZ14" s="22"/>
      <c r="CMA14" s="22"/>
      <c r="CMB14" s="22"/>
      <c r="CMC14" s="22"/>
      <c r="CMD14" s="22"/>
      <c r="CME14" s="22"/>
      <c r="CMF14" s="22"/>
      <c r="CMG14" s="22"/>
      <c r="CMH14" s="22"/>
      <c r="CMI14" s="22"/>
      <c r="CMJ14" s="22"/>
      <c r="CMK14" s="22"/>
      <c r="CML14" s="22"/>
      <c r="CMM14" s="22"/>
      <c r="CMN14" s="22"/>
      <c r="CMO14" s="22"/>
      <c r="CMP14" s="22"/>
      <c r="CMQ14" s="22"/>
      <c r="CMR14" s="22"/>
      <c r="CMS14" s="22"/>
      <c r="CMT14" s="22"/>
      <c r="CMU14" s="22"/>
      <c r="CMV14" s="22"/>
      <c r="CMW14" s="22"/>
      <c r="CMX14" s="22"/>
      <c r="CMY14" s="22"/>
      <c r="CMZ14" s="22"/>
      <c r="CNA14" s="22"/>
      <c r="CNB14" s="22"/>
      <c r="CNC14" s="22"/>
      <c r="CND14" s="22"/>
      <c r="CNE14" s="22"/>
      <c r="CNF14" s="22"/>
      <c r="CNG14" s="22"/>
      <c r="CNH14" s="22"/>
      <c r="CNI14" s="22"/>
      <c r="CNJ14" s="22"/>
      <c r="CNK14" s="22"/>
      <c r="CNL14" s="22"/>
      <c r="CNM14" s="22"/>
      <c r="CNN14" s="22"/>
      <c r="CNO14" s="22"/>
      <c r="CNP14" s="22"/>
      <c r="CNQ14" s="22"/>
      <c r="CNR14" s="22"/>
      <c r="CNS14" s="22"/>
      <c r="CNT14" s="22"/>
      <c r="CNU14" s="22"/>
      <c r="CNV14" s="22"/>
      <c r="CNW14" s="22"/>
      <c r="CNX14" s="22"/>
      <c r="CNY14" s="22"/>
      <c r="CNZ14" s="22"/>
      <c r="COA14" s="22"/>
      <c r="COB14" s="22"/>
      <c r="COC14" s="22"/>
      <c r="COD14" s="22"/>
      <c r="COE14" s="22"/>
      <c r="COF14" s="22"/>
      <c r="COG14" s="22"/>
      <c r="COH14" s="22"/>
      <c r="COI14" s="22"/>
      <c r="COJ14" s="22"/>
      <c r="COK14" s="22"/>
      <c r="COL14" s="22"/>
      <c r="COM14" s="22"/>
      <c r="CON14" s="22"/>
      <c r="COO14" s="22"/>
      <c r="COP14" s="22"/>
      <c r="COQ14" s="22"/>
      <c r="COR14" s="22"/>
      <c r="COS14" s="22"/>
      <c r="COT14" s="22"/>
      <c r="COU14" s="22"/>
      <c r="COV14" s="22"/>
      <c r="COW14" s="22"/>
      <c r="COX14" s="22"/>
      <c r="COY14" s="22"/>
      <c r="COZ14" s="22"/>
      <c r="CPA14" s="22"/>
      <c r="CPB14" s="22"/>
      <c r="CPC14" s="22"/>
      <c r="CPD14" s="22"/>
      <c r="CPE14" s="22"/>
      <c r="CPF14" s="22"/>
      <c r="CPG14" s="22"/>
      <c r="CPH14" s="22"/>
      <c r="CPI14" s="22"/>
      <c r="CPJ14" s="22"/>
      <c r="CPK14" s="22"/>
      <c r="CPL14" s="22"/>
      <c r="CPM14" s="22"/>
      <c r="CPN14" s="22"/>
      <c r="CPO14" s="22"/>
      <c r="CPP14" s="22"/>
      <c r="CPQ14" s="22"/>
      <c r="CPR14" s="22"/>
      <c r="CPS14" s="22"/>
      <c r="CPT14" s="22"/>
      <c r="CPU14" s="22"/>
      <c r="CPV14" s="22"/>
      <c r="CPW14" s="22"/>
      <c r="CPX14" s="22"/>
      <c r="CPY14" s="22"/>
      <c r="CPZ14" s="22"/>
      <c r="CQA14" s="22"/>
      <c r="CQB14" s="22"/>
      <c r="CQC14" s="22"/>
      <c r="CQD14" s="22"/>
      <c r="CQE14" s="22"/>
      <c r="CQF14" s="22"/>
      <c r="CQG14" s="22"/>
      <c r="CQH14" s="22"/>
      <c r="CQI14" s="22"/>
      <c r="CQJ14" s="22"/>
      <c r="CQK14" s="22"/>
      <c r="CQL14" s="22"/>
      <c r="CQM14" s="22"/>
      <c r="CQN14" s="22"/>
      <c r="CQO14" s="22"/>
      <c r="CQP14" s="22"/>
      <c r="CQQ14" s="22"/>
      <c r="CQR14" s="22"/>
      <c r="CQS14" s="22"/>
      <c r="CQT14" s="22"/>
      <c r="CQU14" s="22"/>
      <c r="CQV14" s="22"/>
      <c r="CQW14" s="22"/>
      <c r="CQX14" s="22"/>
      <c r="CQY14" s="22"/>
      <c r="CQZ14" s="22"/>
      <c r="CRA14" s="22"/>
      <c r="CRB14" s="22"/>
      <c r="CRC14" s="22"/>
      <c r="CRD14" s="22"/>
      <c r="CRE14" s="22"/>
      <c r="CRF14" s="22"/>
      <c r="CRG14" s="22"/>
      <c r="CRH14" s="22"/>
      <c r="CRI14" s="22"/>
      <c r="CRJ14" s="22"/>
      <c r="CRK14" s="22"/>
      <c r="CRL14" s="22"/>
      <c r="CRM14" s="22"/>
      <c r="CRN14" s="22"/>
      <c r="CRO14" s="22"/>
      <c r="CRP14" s="22"/>
      <c r="CRQ14" s="22"/>
      <c r="CRR14" s="22"/>
      <c r="CRS14" s="22"/>
      <c r="CRT14" s="22"/>
      <c r="CRU14" s="22"/>
      <c r="CRV14" s="22"/>
      <c r="CRW14" s="22"/>
      <c r="CRX14" s="22"/>
      <c r="CRY14" s="22"/>
      <c r="CRZ14" s="22"/>
      <c r="CSA14" s="22"/>
      <c r="CSB14" s="22"/>
      <c r="CSC14" s="22"/>
      <c r="CSD14" s="22"/>
      <c r="CSE14" s="22"/>
      <c r="CSF14" s="22"/>
      <c r="CSG14" s="22"/>
      <c r="CSH14" s="22"/>
      <c r="CSI14" s="22"/>
      <c r="CSJ14" s="22"/>
      <c r="CSK14" s="22"/>
      <c r="CSL14" s="22"/>
      <c r="CSM14" s="22"/>
      <c r="CSN14" s="22"/>
      <c r="CSO14" s="22"/>
      <c r="CSP14" s="22"/>
      <c r="CSQ14" s="22"/>
      <c r="CSR14" s="22"/>
      <c r="CSS14" s="22"/>
      <c r="CST14" s="22"/>
      <c r="CSU14" s="22"/>
      <c r="CSV14" s="22"/>
      <c r="CSW14" s="22"/>
      <c r="CSX14" s="22"/>
      <c r="CSY14" s="22"/>
      <c r="CSZ14" s="22"/>
      <c r="CTA14" s="22"/>
      <c r="CTB14" s="22"/>
      <c r="CTC14" s="22"/>
      <c r="CTD14" s="22"/>
      <c r="CTE14" s="22"/>
      <c r="CTF14" s="22"/>
      <c r="CTG14" s="22"/>
      <c r="CTH14" s="22"/>
      <c r="CTI14" s="22"/>
      <c r="CTJ14" s="22"/>
      <c r="CTK14" s="22"/>
      <c r="CTL14" s="22"/>
      <c r="CTM14" s="22"/>
      <c r="CTN14" s="22"/>
      <c r="CTO14" s="22"/>
      <c r="CTP14" s="22"/>
      <c r="CTQ14" s="22"/>
      <c r="CTR14" s="22"/>
      <c r="CTS14" s="22"/>
      <c r="CTT14" s="22"/>
      <c r="CTU14" s="22"/>
      <c r="CTV14" s="22"/>
      <c r="CTW14" s="22"/>
      <c r="CTX14" s="22"/>
      <c r="CTY14" s="22"/>
      <c r="CTZ14" s="22"/>
      <c r="CUA14" s="22"/>
      <c r="CUB14" s="22"/>
      <c r="CUC14" s="22"/>
      <c r="CUD14" s="22"/>
      <c r="CUE14" s="22"/>
      <c r="CUF14" s="22"/>
      <c r="CUG14" s="22"/>
      <c r="CUH14" s="22"/>
      <c r="CUI14" s="22"/>
      <c r="CUJ14" s="22"/>
      <c r="CUK14" s="22"/>
      <c r="CUL14" s="22"/>
      <c r="CUM14" s="22"/>
      <c r="CUN14" s="22"/>
      <c r="CUO14" s="22"/>
      <c r="CUP14" s="22"/>
      <c r="CUQ14" s="22"/>
      <c r="CUR14" s="22"/>
      <c r="CUS14" s="22"/>
      <c r="CUT14" s="22"/>
      <c r="CUU14" s="22"/>
      <c r="CUV14" s="22"/>
      <c r="CUW14" s="22"/>
      <c r="CUX14" s="22"/>
      <c r="CUY14" s="22"/>
      <c r="CUZ14" s="22"/>
      <c r="CVA14" s="22"/>
      <c r="CVB14" s="22"/>
      <c r="CVC14" s="22"/>
      <c r="CVD14" s="22"/>
      <c r="CVE14" s="22"/>
      <c r="CVF14" s="22"/>
      <c r="CVG14" s="22"/>
      <c r="CVH14" s="22"/>
      <c r="CVI14" s="22"/>
      <c r="CVJ14" s="22"/>
      <c r="CVK14" s="22"/>
      <c r="CVL14" s="22"/>
      <c r="CVM14" s="22"/>
      <c r="CVN14" s="22"/>
      <c r="CVO14" s="22"/>
      <c r="CVP14" s="22"/>
      <c r="CVQ14" s="22"/>
      <c r="CVR14" s="22"/>
      <c r="CVS14" s="22"/>
      <c r="CVT14" s="22"/>
      <c r="CVU14" s="22"/>
      <c r="CVV14" s="22"/>
      <c r="CVW14" s="22"/>
      <c r="CVX14" s="22"/>
      <c r="CVY14" s="22"/>
      <c r="CVZ14" s="22"/>
      <c r="CWA14" s="22"/>
      <c r="CWB14" s="22"/>
      <c r="CWC14" s="22"/>
      <c r="CWD14" s="22"/>
      <c r="CWE14" s="22"/>
      <c r="CWF14" s="22"/>
      <c r="CWG14" s="22"/>
      <c r="CWH14" s="22"/>
      <c r="CWI14" s="22"/>
      <c r="CWJ14" s="22"/>
      <c r="CWK14" s="22"/>
      <c r="CWL14" s="22"/>
      <c r="CWM14" s="22"/>
      <c r="CWN14" s="22"/>
      <c r="CWO14" s="22"/>
      <c r="CWP14" s="22"/>
      <c r="CWQ14" s="22"/>
      <c r="CWR14" s="22"/>
      <c r="CWS14" s="22"/>
      <c r="CWT14" s="22"/>
      <c r="CWU14" s="22"/>
      <c r="CWV14" s="22"/>
      <c r="CWW14" s="22"/>
      <c r="CWX14" s="22"/>
      <c r="CWY14" s="22"/>
      <c r="CWZ14" s="22"/>
      <c r="CXA14" s="22"/>
      <c r="CXB14" s="22"/>
      <c r="CXC14" s="22"/>
      <c r="CXD14" s="22"/>
      <c r="CXE14" s="22"/>
      <c r="CXF14" s="22"/>
      <c r="CXG14" s="22"/>
      <c r="CXH14" s="22"/>
      <c r="CXI14" s="22"/>
      <c r="CXJ14" s="22"/>
      <c r="CXK14" s="22"/>
      <c r="CXL14" s="22"/>
      <c r="CXM14" s="22"/>
      <c r="CXN14" s="22"/>
      <c r="CXO14" s="22"/>
      <c r="CXP14" s="22"/>
      <c r="CXQ14" s="22"/>
      <c r="CXR14" s="22"/>
      <c r="CXS14" s="22"/>
      <c r="CXT14" s="22"/>
      <c r="CXU14" s="22"/>
      <c r="CXV14" s="22"/>
      <c r="CXW14" s="22"/>
      <c r="CXX14" s="22"/>
      <c r="CXY14" s="22"/>
      <c r="CXZ14" s="22"/>
      <c r="CYA14" s="22"/>
      <c r="CYB14" s="22"/>
      <c r="CYC14" s="22"/>
      <c r="CYD14" s="22"/>
      <c r="CYE14" s="22"/>
      <c r="CYF14" s="22"/>
      <c r="CYG14" s="22"/>
      <c r="CYH14" s="22"/>
      <c r="CYI14" s="22"/>
      <c r="CYJ14" s="22"/>
      <c r="CYK14" s="22"/>
      <c r="CYL14" s="22"/>
      <c r="CYM14" s="22"/>
      <c r="CYN14" s="22"/>
      <c r="CYO14" s="22"/>
      <c r="CYP14" s="22"/>
      <c r="CYQ14" s="22"/>
      <c r="CYR14" s="22"/>
      <c r="CYS14" s="22"/>
      <c r="CYT14" s="22"/>
      <c r="CYU14" s="22"/>
      <c r="CYV14" s="22"/>
      <c r="CYW14" s="22"/>
      <c r="CYX14" s="22"/>
      <c r="CYY14" s="22"/>
      <c r="CYZ14" s="22"/>
      <c r="CZA14" s="22"/>
      <c r="CZB14" s="22"/>
      <c r="CZC14" s="22"/>
      <c r="CZD14" s="22"/>
      <c r="CZE14" s="22"/>
      <c r="CZF14" s="22"/>
      <c r="CZG14" s="22"/>
      <c r="CZH14" s="22"/>
      <c r="CZI14" s="22"/>
      <c r="CZJ14" s="22"/>
      <c r="CZK14" s="22"/>
      <c r="CZL14" s="22"/>
      <c r="CZM14" s="22"/>
      <c r="CZN14" s="22"/>
      <c r="CZO14" s="22"/>
      <c r="CZP14" s="22"/>
      <c r="CZQ14" s="22"/>
      <c r="CZR14" s="22"/>
      <c r="CZS14" s="22"/>
      <c r="CZT14" s="22"/>
      <c r="CZU14" s="22"/>
      <c r="CZV14" s="22"/>
      <c r="CZW14" s="22"/>
      <c r="CZX14" s="22"/>
      <c r="CZY14" s="22"/>
      <c r="CZZ14" s="22"/>
      <c r="DAA14" s="22"/>
      <c r="DAB14" s="22"/>
      <c r="DAC14" s="22"/>
      <c r="DAD14" s="22"/>
    </row>
    <row r="15" spans="1:2734" ht="21" customHeight="1" thickTop="1" thickBot="1" x14ac:dyDescent="0.35">
      <c r="A15" s="16"/>
      <c r="B15" s="57" t="s">
        <v>59</v>
      </c>
      <c r="C15" s="58" t="s">
        <v>60</v>
      </c>
      <c r="D15" s="16"/>
      <c r="E15" s="17"/>
      <c r="F15" s="36">
        <v>12</v>
      </c>
      <c r="G15" s="37" t="s">
        <v>61</v>
      </c>
      <c r="H15" s="37"/>
      <c r="I15" s="37"/>
      <c r="J15" s="37"/>
      <c r="K15" s="37"/>
      <c r="L15" s="37"/>
      <c r="M15" s="38"/>
      <c r="N15" s="39"/>
      <c r="O15" s="17"/>
      <c r="P15" s="22"/>
      <c r="Q15" s="22"/>
      <c r="R15" s="22"/>
      <c r="S15" s="22"/>
      <c r="T15" s="22"/>
      <c r="U15" s="22"/>
      <c r="V15" s="22"/>
      <c r="W15" s="22"/>
      <c r="X15" s="22"/>
      <c r="Y15" s="22"/>
      <c r="Z15" s="22"/>
      <c r="AA15" s="59"/>
      <c r="AB15" s="60" t="s">
        <v>62</v>
      </c>
      <c r="AC15" s="61">
        <f t="shared" si="8"/>
        <v>0</v>
      </c>
      <c r="AD15" s="61">
        <f t="shared" si="8"/>
        <v>0</v>
      </c>
      <c r="AE15" s="61">
        <f t="shared" si="8"/>
        <v>0</v>
      </c>
      <c r="AF15" s="61">
        <f t="shared" si="8"/>
        <v>0</v>
      </c>
      <c r="AG15" s="61">
        <f t="shared" si="8"/>
        <v>0</v>
      </c>
      <c r="AH15" s="61">
        <f t="shared" si="8"/>
        <v>0</v>
      </c>
      <c r="AI15" s="61">
        <f t="shared" si="8"/>
        <v>0</v>
      </c>
      <c r="AJ15" s="62">
        <f>SUM(AC15:AI15)</f>
        <v>0</v>
      </c>
      <c r="AK15" s="66">
        <f t="shared" ref="AK15" si="9">AJ15-AJ14</f>
        <v>0</v>
      </c>
      <c r="AL15" s="62">
        <f t="shared" ref="AL15:AL23" si="10">AVERAGE(AJ14,AJ15)</f>
        <v>0</v>
      </c>
      <c r="AM15" s="31"/>
      <c r="AN15" s="44">
        <f t="shared" si="0"/>
        <v>0</v>
      </c>
      <c r="AO15" s="22"/>
      <c r="AP15" s="64" t="str">
        <f>CONCATENATE($AP6,$AQ7,$AS$6)</f>
        <v xml:space="preserve">You are moderately prone to lean politically rightward. </v>
      </c>
      <c r="AQ15" s="22"/>
      <c r="AR15" s="22"/>
      <c r="AS15" s="22"/>
      <c r="AT15" s="22"/>
      <c r="AU15" s="56">
        <f>AV15-AY$13</f>
        <v>5</v>
      </c>
      <c r="AV15" s="65">
        <f>AU14</f>
        <v>10</v>
      </c>
      <c r="AW15" s="22" t="str">
        <f t="shared" ref="AW15:AW19" si="11">CONCATENATE(AU15," to ",AV15)</f>
        <v>5 to 10</v>
      </c>
      <c r="AX15" s="22"/>
      <c r="AY15" s="64" t="str">
        <f>CONCATENATE($AP9,$AQ7,$AS$6)</f>
        <v xml:space="preserve">you are moderately prone to lean politically rightward. </v>
      </c>
      <c r="AZ15" s="22"/>
      <c r="BA15" s="22"/>
      <c r="BB15" s="22"/>
      <c r="BC15" s="22"/>
      <c r="BD15" s="22"/>
      <c r="BE15" s="22"/>
      <c r="BF15" s="22"/>
      <c r="BG15" s="22"/>
      <c r="BH15" s="22"/>
      <c r="BI15" s="22"/>
      <c r="BJ15" s="22"/>
      <c r="BK15" s="22"/>
      <c r="BL15" s="22"/>
      <c r="BM15" s="22"/>
      <c r="BN15" s="22"/>
      <c r="BO15" s="22"/>
      <c r="BP15" s="22"/>
      <c r="BQ15" s="22"/>
      <c r="BR15" s="22"/>
      <c r="BS15" s="22"/>
      <c r="BT15" s="22"/>
      <c r="BU15" s="22"/>
      <c r="BV15" s="22"/>
      <c r="BW15" s="22"/>
      <c r="BX15" s="22"/>
      <c r="BY15" s="22"/>
      <c r="BZ15" s="22"/>
      <c r="CA15" s="22"/>
      <c r="CB15" s="22"/>
      <c r="CC15" s="22"/>
      <c r="CD15" s="22"/>
      <c r="CE15" s="22"/>
      <c r="CF15" s="22"/>
      <c r="CG15" s="22"/>
      <c r="CH15" s="22"/>
      <c r="CI15" s="22"/>
      <c r="CJ15" s="22"/>
      <c r="CK15" s="22"/>
      <c r="CL15" s="22"/>
      <c r="CM15" s="22"/>
      <c r="CN15" s="22"/>
      <c r="CO15" s="22"/>
      <c r="CP15" s="22"/>
      <c r="CQ15" s="22"/>
      <c r="CR15" s="22"/>
      <c r="CS15" s="22"/>
      <c r="CT15" s="22"/>
      <c r="CU15" s="22"/>
      <c r="CV15" s="22"/>
      <c r="CW15" s="22"/>
      <c r="CX15" s="22"/>
      <c r="CY15" s="22"/>
      <c r="CZ15" s="22"/>
      <c r="DA15" s="22"/>
      <c r="DB15" s="22"/>
      <c r="DC15" s="22"/>
      <c r="DD15" s="22"/>
      <c r="DE15" s="22"/>
      <c r="DF15" s="22"/>
      <c r="DG15" s="22"/>
      <c r="DH15" s="22"/>
      <c r="DI15" s="22"/>
      <c r="DJ15" s="22"/>
      <c r="DK15" s="22"/>
      <c r="DL15" s="22"/>
      <c r="DM15" s="22"/>
      <c r="DN15" s="22"/>
      <c r="DO15" s="22"/>
      <c r="DP15" s="22"/>
      <c r="DQ15" s="22"/>
      <c r="DR15" s="22"/>
      <c r="DS15" s="22"/>
      <c r="DT15" s="22"/>
      <c r="DU15" s="22"/>
      <c r="DV15" s="22"/>
      <c r="DW15" s="22"/>
      <c r="DX15" s="22"/>
      <c r="DY15" s="22"/>
      <c r="DZ15" s="22"/>
      <c r="EA15" s="22"/>
      <c r="EB15" s="22"/>
      <c r="EC15" s="22"/>
      <c r="ED15" s="22"/>
      <c r="EE15" s="22"/>
      <c r="EF15" s="22"/>
      <c r="EG15" s="22"/>
      <c r="EH15" s="22"/>
      <c r="EI15" s="22"/>
      <c r="EJ15" s="22"/>
      <c r="EK15" s="22"/>
      <c r="EL15" s="22"/>
      <c r="EM15" s="22"/>
      <c r="EN15" s="22"/>
      <c r="EO15" s="22"/>
      <c r="EP15" s="22"/>
      <c r="EQ15" s="22"/>
      <c r="ER15" s="22"/>
      <c r="ES15" s="22"/>
      <c r="ET15" s="22"/>
      <c r="EU15" s="22"/>
      <c r="EV15" s="22"/>
      <c r="EW15" s="22"/>
      <c r="EX15" s="22"/>
      <c r="EY15" s="22"/>
      <c r="EZ15" s="22"/>
      <c r="FA15" s="22"/>
      <c r="FB15" s="22"/>
      <c r="FC15" s="22"/>
      <c r="FD15" s="22"/>
      <c r="FE15" s="22"/>
      <c r="FF15" s="22"/>
      <c r="FG15" s="22"/>
      <c r="FH15" s="22"/>
      <c r="FI15" s="22"/>
      <c r="FJ15" s="22"/>
      <c r="FK15" s="22"/>
      <c r="FL15" s="22"/>
      <c r="FM15" s="22"/>
      <c r="FN15" s="22"/>
      <c r="FO15" s="22"/>
      <c r="FP15" s="22"/>
      <c r="FQ15" s="22"/>
      <c r="FR15" s="22"/>
      <c r="FS15" s="22"/>
      <c r="FT15" s="22"/>
      <c r="FU15" s="22"/>
      <c r="FV15" s="22"/>
      <c r="FW15" s="22"/>
      <c r="FX15" s="22"/>
      <c r="FY15" s="22"/>
      <c r="FZ15" s="22"/>
      <c r="GA15" s="22"/>
      <c r="GB15" s="22"/>
      <c r="GC15" s="22"/>
      <c r="GD15" s="22"/>
      <c r="GE15" s="22"/>
      <c r="GF15" s="22"/>
      <c r="GG15" s="22"/>
      <c r="GH15" s="22"/>
      <c r="GI15" s="22"/>
      <c r="GJ15" s="22"/>
      <c r="GK15" s="22"/>
      <c r="GL15" s="22"/>
      <c r="GM15" s="22"/>
      <c r="GN15" s="22"/>
      <c r="GO15" s="22"/>
      <c r="GP15" s="22"/>
      <c r="GQ15" s="22"/>
      <c r="GR15" s="22"/>
      <c r="GS15" s="22"/>
      <c r="GT15" s="22"/>
      <c r="GU15" s="22"/>
      <c r="GV15" s="22"/>
      <c r="GW15" s="22"/>
      <c r="GX15" s="22"/>
      <c r="GY15" s="22"/>
      <c r="GZ15" s="22"/>
      <c r="HA15" s="22"/>
      <c r="HB15" s="22"/>
      <c r="HC15" s="22"/>
      <c r="HD15" s="22"/>
      <c r="HE15" s="22"/>
      <c r="HF15" s="22"/>
      <c r="HG15" s="22"/>
      <c r="HH15" s="22"/>
      <c r="HI15" s="22"/>
      <c r="HJ15" s="22"/>
      <c r="HK15" s="22"/>
      <c r="HL15" s="22"/>
      <c r="HM15" s="22"/>
      <c r="HN15" s="22"/>
      <c r="HO15" s="22"/>
      <c r="HP15" s="22"/>
      <c r="HQ15" s="22"/>
      <c r="HR15" s="22"/>
      <c r="HS15" s="22"/>
      <c r="HT15" s="22"/>
      <c r="HU15" s="22"/>
      <c r="HV15" s="22"/>
      <c r="HW15" s="22"/>
      <c r="HX15" s="22"/>
      <c r="HY15" s="22"/>
      <c r="HZ15" s="22"/>
      <c r="IA15" s="22"/>
      <c r="IB15" s="22"/>
      <c r="IC15" s="22"/>
      <c r="ID15" s="22"/>
      <c r="IE15" s="22"/>
      <c r="IF15" s="22"/>
      <c r="IG15" s="22"/>
      <c r="IH15" s="22"/>
      <c r="II15" s="22"/>
      <c r="IJ15" s="22"/>
      <c r="IK15" s="22"/>
      <c r="IL15" s="22"/>
      <c r="IM15" s="22"/>
      <c r="IN15" s="22"/>
      <c r="IO15" s="22"/>
      <c r="IP15" s="22"/>
      <c r="IQ15" s="22"/>
      <c r="IR15" s="22"/>
      <c r="IS15" s="22"/>
      <c r="IT15" s="22"/>
      <c r="IU15" s="22"/>
      <c r="IV15" s="22"/>
      <c r="IW15" s="22"/>
      <c r="IX15" s="22"/>
      <c r="IY15" s="22"/>
      <c r="IZ15" s="22"/>
      <c r="JA15" s="22"/>
      <c r="JB15" s="22"/>
      <c r="JC15" s="22"/>
      <c r="JD15" s="22"/>
      <c r="JE15" s="22"/>
      <c r="JF15" s="22"/>
      <c r="JG15" s="22"/>
      <c r="JH15" s="22"/>
      <c r="JI15" s="22"/>
      <c r="JJ15" s="22"/>
      <c r="JK15" s="22"/>
      <c r="JL15" s="22"/>
      <c r="JM15" s="22"/>
      <c r="JN15" s="22"/>
      <c r="JO15" s="22"/>
      <c r="JP15" s="22"/>
      <c r="JQ15" s="22"/>
      <c r="JR15" s="22"/>
      <c r="JS15" s="22"/>
      <c r="JT15" s="22"/>
      <c r="JU15" s="22"/>
      <c r="JV15" s="22"/>
      <c r="JW15" s="22"/>
      <c r="JX15" s="22"/>
      <c r="JY15" s="22"/>
      <c r="JZ15" s="22"/>
      <c r="KA15" s="22"/>
      <c r="KB15" s="22"/>
      <c r="KC15" s="22"/>
      <c r="KD15" s="22"/>
      <c r="KE15" s="22"/>
      <c r="KF15" s="22"/>
      <c r="KG15" s="22"/>
      <c r="KH15" s="22"/>
      <c r="KI15" s="22"/>
      <c r="KJ15" s="22"/>
      <c r="KK15" s="22"/>
      <c r="KL15" s="22"/>
      <c r="KM15" s="22"/>
      <c r="KN15" s="22"/>
      <c r="KO15" s="22"/>
      <c r="KP15" s="22"/>
      <c r="KQ15" s="22"/>
      <c r="KR15" s="22"/>
      <c r="KS15" s="22"/>
      <c r="KT15" s="22"/>
      <c r="KU15" s="22"/>
      <c r="KV15" s="22"/>
      <c r="KW15" s="22"/>
      <c r="KX15" s="22"/>
      <c r="KY15" s="22"/>
      <c r="KZ15" s="22"/>
      <c r="LA15" s="22"/>
      <c r="LB15" s="22"/>
      <c r="LC15" s="22"/>
      <c r="LD15" s="22"/>
      <c r="LE15" s="22"/>
      <c r="LF15" s="22"/>
      <c r="LG15" s="22"/>
      <c r="LH15" s="22"/>
      <c r="LI15" s="22"/>
      <c r="LJ15" s="22"/>
      <c r="LK15" s="22"/>
      <c r="LL15" s="22"/>
      <c r="LM15" s="22"/>
      <c r="LN15" s="22"/>
      <c r="LO15" s="22"/>
      <c r="LP15" s="22"/>
      <c r="LQ15" s="22"/>
      <c r="LR15" s="22"/>
      <c r="LS15" s="22"/>
      <c r="LT15" s="22"/>
      <c r="LU15" s="22"/>
      <c r="LV15" s="22"/>
      <c r="LW15" s="22"/>
      <c r="LX15" s="22"/>
      <c r="LY15" s="22"/>
      <c r="LZ15" s="22"/>
      <c r="MA15" s="22"/>
      <c r="MB15" s="22"/>
      <c r="MC15" s="22"/>
      <c r="MD15" s="22"/>
      <c r="ME15" s="22"/>
      <c r="MF15" s="22"/>
      <c r="MG15" s="22"/>
      <c r="MH15" s="22"/>
      <c r="MI15" s="22"/>
      <c r="MJ15" s="22"/>
      <c r="MK15" s="22"/>
      <c r="ML15" s="22"/>
      <c r="MM15" s="22"/>
      <c r="MN15" s="22"/>
      <c r="MO15" s="22"/>
      <c r="MP15" s="22"/>
      <c r="MQ15" s="22"/>
      <c r="MR15" s="22"/>
      <c r="MS15" s="22"/>
      <c r="MT15" s="22"/>
      <c r="MU15" s="22"/>
      <c r="MV15" s="22"/>
      <c r="MW15" s="22"/>
      <c r="MX15" s="22"/>
      <c r="MY15" s="22"/>
      <c r="MZ15" s="22"/>
      <c r="NA15" s="22"/>
      <c r="NB15" s="22"/>
      <c r="NC15" s="22"/>
      <c r="ND15" s="22"/>
      <c r="NE15" s="22"/>
      <c r="NF15" s="22"/>
      <c r="NG15" s="22"/>
      <c r="NH15" s="22"/>
      <c r="NI15" s="22"/>
      <c r="NJ15" s="22"/>
      <c r="NK15" s="22"/>
      <c r="NL15" s="22"/>
      <c r="NM15" s="22"/>
      <c r="NN15" s="22"/>
      <c r="NO15" s="22"/>
      <c r="NP15" s="22"/>
      <c r="NQ15" s="22"/>
      <c r="NR15" s="22"/>
      <c r="NS15" s="22"/>
      <c r="NT15" s="22"/>
      <c r="NU15" s="22"/>
      <c r="NV15" s="22"/>
      <c r="NW15" s="22"/>
      <c r="NX15" s="22"/>
      <c r="NY15" s="22"/>
      <c r="NZ15" s="22"/>
      <c r="OA15" s="22"/>
      <c r="OB15" s="22"/>
      <c r="OC15" s="22"/>
      <c r="OD15" s="22"/>
      <c r="OE15" s="22"/>
      <c r="OF15" s="22"/>
      <c r="OG15" s="22"/>
      <c r="OH15" s="22"/>
      <c r="OI15" s="22"/>
      <c r="OJ15" s="22"/>
      <c r="OK15" s="22"/>
      <c r="OL15" s="22"/>
      <c r="OM15" s="22"/>
      <c r="ON15" s="22"/>
      <c r="OO15" s="22"/>
      <c r="OP15" s="22"/>
      <c r="OQ15" s="22"/>
      <c r="OR15" s="22"/>
      <c r="OS15" s="22"/>
      <c r="OT15" s="22"/>
      <c r="OU15" s="22"/>
      <c r="OV15" s="22"/>
      <c r="OW15" s="22"/>
      <c r="OX15" s="22"/>
      <c r="OY15" s="22"/>
      <c r="OZ15" s="22"/>
      <c r="PA15" s="22"/>
      <c r="PB15" s="22"/>
      <c r="PC15" s="22"/>
      <c r="PD15" s="22"/>
      <c r="PE15" s="22"/>
      <c r="PF15" s="22"/>
      <c r="PG15" s="22"/>
      <c r="PH15" s="22"/>
      <c r="PI15" s="22"/>
      <c r="PJ15" s="22"/>
      <c r="PK15" s="22"/>
      <c r="PL15" s="22"/>
      <c r="PM15" s="22"/>
      <c r="PN15" s="22"/>
      <c r="PO15" s="22"/>
      <c r="PP15" s="22"/>
      <c r="PQ15" s="22"/>
      <c r="PR15" s="22"/>
      <c r="PS15" s="22"/>
      <c r="PT15" s="22"/>
      <c r="PU15" s="22"/>
      <c r="PV15" s="22"/>
      <c r="PW15" s="22"/>
      <c r="PX15" s="22"/>
      <c r="PY15" s="22"/>
      <c r="PZ15" s="22"/>
      <c r="QA15" s="22"/>
      <c r="QB15" s="22"/>
      <c r="QC15" s="22"/>
      <c r="QD15" s="22"/>
      <c r="QE15" s="22"/>
      <c r="QF15" s="22"/>
      <c r="QG15" s="22"/>
      <c r="QH15" s="22"/>
      <c r="QI15" s="22"/>
      <c r="QJ15" s="22"/>
      <c r="QK15" s="22"/>
      <c r="QL15" s="22"/>
      <c r="QM15" s="22"/>
      <c r="QN15" s="22"/>
      <c r="QO15" s="22"/>
      <c r="QP15" s="22"/>
      <c r="QQ15" s="22"/>
      <c r="QR15" s="22"/>
      <c r="QS15" s="22"/>
      <c r="QT15" s="22"/>
      <c r="QU15" s="22"/>
      <c r="QV15" s="22"/>
      <c r="QW15" s="22"/>
      <c r="QX15" s="22"/>
      <c r="QY15" s="22"/>
      <c r="QZ15" s="22"/>
      <c r="RA15" s="22"/>
      <c r="RB15" s="22"/>
      <c r="RC15" s="22"/>
      <c r="RD15" s="22"/>
      <c r="RE15" s="22"/>
      <c r="RF15" s="22"/>
      <c r="RG15" s="22"/>
      <c r="RH15" s="22"/>
      <c r="RI15" s="22"/>
      <c r="RJ15" s="22"/>
      <c r="RK15" s="22"/>
      <c r="RL15" s="22"/>
      <c r="RM15" s="22"/>
      <c r="RN15" s="22"/>
      <c r="RO15" s="22"/>
      <c r="RP15" s="22"/>
      <c r="RQ15" s="22"/>
      <c r="RR15" s="22"/>
      <c r="RS15" s="22"/>
      <c r="RT15" s="22"/>
      <c r="RU15" s="22"/>
      <c r="RV15" s="22"/>
      <c r="RW15" s="22"/>
      <c r="RX15" s="22"/>
      <c r="RY15" s="22"/>
      <c r="RZ15" s="22"/>
      <c r="SA15" s="22"/>
      <c r="SB15" s="22"/>
      <c r="SC15" s="22"/>
      <c r="SD15" s="22"/>
      <c r="SE15" s="22"/>
      <c r="SF15" s="22"/>
      <c r="SG15" s="22"/>
      <c r="SH15" s="22"/>
      <c r="SI15" s="22"/>
      <c r="SJ15" s="22"/>
      <c r="SK15" s="22"/>
      <c r="SL15" s="22"/>
      <c r="SM15" s="22"/>
      <c r="SN15" s="22"/>
      <c r="SO15" s="22"/>
      <c r="SP15" s="22"/>
      <c r="SQ15" s="22"/>
      <c r="SR15" s="22"/>
      <c r="SS15" s="22"/>
      <c r="ST15" s="22"/>
      <c r="SU15" s="22"/>
      <c r="SV15" s="22"/>
      <c r="SW15" s="22"/>
      <c r="SX15" s="22"/>
      <c r="SY15" s="22"/>
      <c r="SZ15" s="22"/>
      <c r="TA15" s="22"/>
      <c r="TB15" s="22"/>
      <c r="TC15" s="22"/>
      <c r="TD15" s="22"/>
      <c r="TE15" s="22"/>
      <c r="TF15" s="22"/>
      <c r="TG15" s="22"/>
      <c r="TH15" s="22"/>
      <c r="TI15" s="22"/>
      <c r="TJ15" s="22"/>
      <c r="TK15" s="22"/>
      <c r="TL15" s="22"/>
      <c r="TM15" s="22"/>
      <c r="TN15" s="22"/>
      <c r="TO15" s="22"/>
      <c r="TP15" s="22"/>
      <c r="TQ15" s="22"/>
      <c r="TR15" s="22"/>
      <c r="TS15" s="22"/>
      <c r="TT15" s="22"/>
      <c r="TU15" s="22"/>
      <c r="TV15" s="22"/>
      <c r="TW15" s="22"/>
      <c r="TX15" s="22"/>
      <c r="TY15" s="22"/>
      <c r="TZ15" s="22"/>
      <c r="UA15" s="22"/>
      <c r="UB15" s="22"/>
      <c r="UC15" s="22"/>
      <c r="UD15" s="22"/>
      <c r="UE15" s="22"/>
      <c r="UF15" s="22"/>
      <c r="UG15" s="22"/>
      <c r="UH15" s="22"/>
      <c r="UI15" s="22"/>
      <c r="UJ15" s="22"/>
      <c r="UK15" s="22"/>
      <c r="UL15" s="22"/>
      <c r="UM15" s="22"/>
      <c r="UN15" s="22"/>
      <c r="UO15" s="22"/>
      <c r="UP15" s="22"/>
      <c r="UQ15" s="22"/>
      <c r="UR15" s="22"/>
      <c r="US15" s="22"/>
      <c r="UT15" s="22"/>
      <c r="UU15" s="22"/>
      <c r="UV15" s="22"/>
      <c r="UW15" s="22"/>
      <c r="UX15" s="22"/>
      <c r="UY15" s="22"/>
      <c r="UZ15" s="22"/>
      <c r="VA15" s="22"/>
      <c r="VB15" s="22"/>
      <c r="VC15" s="22"/>
      <c r="VD15" s="22"/>
      <c r="VE15" s="22"/>
      <c r="VF15" s="22"/>
      <c r="VG15" s="22"/>
      <c r="VH15" s="22"/>
      <c r="VI15" s="22"/>
      <c r="VJ15" s="22"/>
      <c r="VK15" s="22"/>
      <c r="VL15" s="22"/>
      <c r="VM15" s="22"/>
      <c r="VN15" s="22"/>
      <c r="VO15" s="22"/>
      <c r="VP15" s="22"/>
      <c r="VQ15" s="22"/>
      <c r="VR15" s="22"/>
      <c r="VS15" s="22"/>
      <c r="VT15" s="22"/>
      <c r="VU15" s="22"/>
      <c r="VV15" s="22"/>
      <c r="VW15" s="22"/>
      <c r="VX15" s="22"/>
      <c r="VY15" s="22"/>
      <c r="VZ15" s="22"/>
      <c r="WA15" s="22"/>
      <c r="WB15" s="22"/>
      <c r="WC15" s="22"/>
      <c r="WD15" s="22"/>
      <c r="WE15" s="22"/>
      <c r="WF15" s="22"/>
      <c r="WG15" s="22"/>
      <c r="WH15" s="22"/>
      <c r="WI15" s="22"/>
      <c r="WJ15" s="22"/>
      <c r="WK15" s="22"/>
      <c r="WL15" s="22"/>
      <c r="WM15" s="22"/>
      <c r="WN15" s="22"/>
      <c r="WO15" s="22"/>
      <c r="WP15" s="22"/>
      <c r="WQ15" s="22"/>
      <c r="WR15" s="22"/>
      <c r="WS15" s="22"/>
      <c r="WT15" s="22"/>
      <c r="WU15" s="22"/>
      <c r="WV15" s="22"/>
      <c r="WW15" s="22"/>
      <c r="WX15" s="22"/>
      <c r="WY15" s="22"/>
      <c r="WZ15" s="22"/>
      <c r="XA15" s="22"/>
      <c r="XB15" s="22"/>
      <c r="XC15" s="22"/>
      <c r="XD15" s="22"/>
      <c r="XE15" s="22"/>
      <c r="XF15" s="22"/>
      <c r="XG15" s="22"/>
      <c r="XH15" s="22"/>
      <c r="XI15" s="22"/>
      <c r="XJ15" s="22"/>
      <c r="XK15" s="22"/>
      <c r="XL15" s="22"/>
      <c r="XM15" s="22"/>
      <c r="XN15" s="22"/>
      <c r="XO15" s="22"/>
      <c r="XP15" s="22"/>
      <c r="XQ15" s="22"/>
      <c r="XR15" s="22"/>
      <c r="XS15" s="22"/>
      <c r="XT15" s="22"/>
      <c r="XU15" s="22"/>
      <c r="XV15" s="22"/>
      <c r="XW15" s="22"/>
      <c r="XX15" s="22"/>
      <c r="XY15" s="22"/>
      <c r="XZ15" s="22"/>
      <c r="YA15" s="22"/>
      <c r="YB15" s="22"/>
      <c r="YC15" s="22"/>
      <c r="YD15" s="22"/>
      <c r="YE15" s="22"/>
      <c r="YF15" s="22"/>
      <c r="YG15" s="22"/>
      <c r="YH15" s="22"/>
      <c r="YI15" s="22"/>
      <c r="YJ15" s="22"/>
      <c r="YK15" s="22"/>
      <c r="YL15" s="22"/>
      <c r="YM15" s="22"/>
      <c r="YN15" s="22"/>
      <c r="YO15" s="22"/>
      <c r="YP15" s="22"/>
      <c r="YQ15" s="22"/>
      <c r="YR15" s="22"/>
      <c r="YS15" s="22"/>
      <c r="YT15" s="22"/>
      <c r="YU15" s="22"/>
      <c r="YV15" s="22"/>
      <c r="YW15" s="22"/>
      <c r="YX15" s="22"/>
      <c r="YY15" s="22"/>
      <c r="YZ15" s="22"/>
      <c r="ZA15" s="22"/>
      <c r="ZB15" s="22"/>
      <c r="ZC15" s="22"/>
      <c r="ZD15" s="22"/>
      <c r="ZE15" s="22"/>
      <c r="ZF15" s="22"/>
      <c r="ZG15" s="22"/>
      <c r="ZH15" s="22"/>
      <c r="ZI15" s="22"/>
      <c r="ZJ15" s="22"/>
      <c r="ZK15" s="22"/>
      <c r="ZL15" s="22"/>
      <c r="ZM15" s="22"/>
      <c r="ZN15" s="22"/>
      <c r="ZO15" s="22"/>
      <c r="ZP15" s="22"/>
      <c r="ZQ15" s="22"/>
      <c r="ZR15" s="22"/>
      <c r="ZS15" s="22"/>
      <c r="ZT15" s="22"/>
      <c r="ZU15" s="22"/>
      <c r="ZV15" s="22"/>
      <c r="ZW15" s="22"/>
      <c r="ZX15" s="22"/>
      <c r="ZY15" s="22"/>
      <c r="ZZ15" s="22"/>
      <c r="AAA15" s="22"/>
      <c r="AAB15" s="22"/>
      <c r="AAC15" s="22"/>
      <c r="AAD15" s="22"/>
      <c r="AAE15" s="22"/>
      <c r="AAF15" s="22"/>
      <c r="AAG15" s="22"/>
      <c r="AAH15" s="22"/>
      <c r="AAI15" s="22"/>
      <c r="AAJ15" s="22"/>
      <c r="AAK15" s="22"/>
      <c r="AAL15" s="22"/>
      <c r="AAM15" s="22"/>
      <c r="AAN15" s="22"/>
      <c r="AAO15" s="22"/>
      <c r="AAP15" s="22"/>
      <c r="AAQ15" s="22"/>
      <c r="AAR15" s="22"/>
      <c r="AAS15" s="22"/>
      <c r="AAT15" s="22"/>
      <c r="AAU15" s="22"/>
      <c r="AAV15" s="22"/>
      <c r="AAW15" s="22"/>
      <c r="AAX15" s="22"/>
      <c r="AAY15" s="22"/>
      <c r="AAZ15" s="22"/>
      <c r="ABA15" s="22"/>
      <c r="ABB15" s="22"/>
      <c r="ABC15" s="22"/>
      <c r="ABD15" s="22"/>
      <c r="ABE15" s="22"/>
      <c r="ABF15" s="22"/>
      <c r="ABG15" s="22"/>
      <c r="ABH15" s="22"/>
      <c r="ABI15" s="22"/>
      <c r="ABJ15" s="22"/>
      <c r="ABK15" s="22"/>
      <c r="ABL15" s="22"/>
      <c r="ABM15" s="22"/>
      <c r="ABN15" s="22"/>
      <c r="ABO15" s="22"/>
      <c r="ABP15" s="22"/>
      <c r="ABQ15" s="22"/>
      <c r="ABR15" s="22"/>
      <c r="ABS15" s="22"/>
      <c r="ABT15" s="22"/>
      <c r="ABU15" s="22"/>
      <c r="ABV15" s="22"/>
      <c r="ABW15" s="22"/>
      <c r="ABX15" s="22"/>
      <c r="ABY15" s="22"/>
      <c r="ABZ15" s="22"/>
      <c r="ACA15" s="22"/>
      <c r="ACB15" s="22"/>
      <c r="ACC15" s="22"/>
      <c r="ACD15" s="22"/>
      <c r="ACE15" s="22"/>
      <c r="ACF15" s="22"/>
      <c r="ACG15" s="22"/>
      <c r="ACH15" s="22"/>
      <c r="ACI15" s="22"/>
      <c r="ACJ15" s="22"/>
      <c r="ACK15" s="22"/>
      <c r="ACL15" s="22"/>
      <c r="ACM15" s="22"/>
      <c r="ACN15" s="22"/>
      <c r="ACO15" s="22"/>
      <c r="ACP15" s="22"/>
      <c r="ACQ15" s="22"/>
      <c r="ACR15" s="22"/>
      <c r="ACS15" s="22"/>
      <c r="ACT15" s="22"/>
      <c r="ACU15" s="22"/>
      <c r="ACV15" s="22"/>
      <c r="ACW15" s="22"/>
      <c r="ACX15" s="22"/>
      <c r="ACY15" s="22"/>
      <c r="ACZ15" s="22"/>
      <c r="ADA15" s="22"/>
      <c r="ADB15" s="22"/>
      <c r="ADC15" s="22"/>
      <c r="ADD15" s="22"/>
      <c r="ADE15" s="22"/>
      <c r="ADF15" s="22"/>
      <c r="ADG15" s="22"/>
      <c r="ADH15" s="22"/>
      <c r="ADI15" s="22"/>
      <c r="ADJ15" s="22"/>
      <c r="ADK15" s="22"/>
      <c r="ADL15" s="22"/>
      <c r="ADM15" s="22"/>
      <c r="ADN15" s="22"/>
      <c r="ADO15" s="22"/>
      <c r="ADP15" s="22"/>
      <c r="ADQ15" s="22"/>
      <c r="ADR15" s="22"/>
      <c r="ADS15" s="22"/>
      <c r="ADT15" s="22"/>
      <c r="ADU15" s="22"/>
      <c r="ADV15" s="22"/>
      <c r="ADW15" s="22"/>
      <c r="ADX15" s="22"/>
      <c r="ADY15" s="22"/>
      <c r="ADZ15" s="22"/>
      <c r="AEA15" s="22"/>
      <c r="AEB15" s="22"/>
      <c r="AEC15" s="22"/>
      <c r="AED15" s="22"/>
      <c r="AEE15" s="22"/>
      <c r="AEF15" s="22"/>
      <c r="AEG15" s="22"/>
      <c r="AEH15" s="22"/>
      <c r="AEI15" s="22"/>
      <c r="AEJ15" s="22"/>
      <c r="AEK15" s="22"/>
      <c r="AEL15" s="22"/>
      <c r="AEM15" s="22"/>
      <c r="AEN15" s="22"/>
      <c r="AEO15" s="22"/>
      <c r="AEP15" s="22"/>
      <c r="AEQ15" s="22"/>
      <c r="AER15" s="22"/>
      <c r="AES15" s="22"/>
      <c r="AET15" s="22"/>
      <c r="AEU15" s="22"/>
      <c r="AEV15" s="22"/>
      <c r="AEW15" s="22"/>
      <c r="AEX15" s="22"/>
      <c r="AEY15" s="22"/>
      <c r="AEZ15" s="22"/>
      <c r="AFA15" s="22"/>
      <c r="AFB15" s="22"/>
      <c r="AFC15" s="22"/>
      <c r="AFD15" s="22"/>
      <c r="AFE15" s="22"/>
      <c r="AFF15" s="22"/>
      <c r="AFG15" s="22"/>
      <c r="AFH15" s="22"/>
      <c r="AFI15" s="22"/>
      <c r="AFJ15" s="22"/>
      <c r="AFK15" s="22"/>
      <c r="AFL15" s="22"/>
      <c r="AFM15" s="22"/>
      <c r="AFN15" s="22"/>
      <c r="AFO15" s="22"/>
      <c r="AFP15" s="22"/>
      <c r="AFQ15" s="22"/>
      <c r="AFR15" s="22"/>
      <c r="AFS15" s="22"/>
      <c r="AFT15" s="22"/>
      <c r="AFU15" s="22"/>
      <c r="AFV15" s="22"/>
      <c r="AFW15" s="22"/>
      <c r="AFX15" s="22"/>
      <c r="AFY15" s="22"/>
      <c r="AFZ15" s="22"/>
      <c r="AGA15" s="22"/>
      <c r="AGB15" s="22"/>
      <c r="AGC15" s="22"/>
      <c r="AGD15" s="22"/>
      <c r="AGE15" s="22"/>
      <c r="AGF15" s="22"/>
      <c r="AGG15" s="22"/>
      <c r="AGH15" s="22"/>
      <c r="AGI15" s="22"/>
      <c r="AGJ15" s="22"/>
      <c r="AGK15" s="22"/>
      <c r="AGL15" s="22"/>
      <c r="AGM15" s="22"/>
      <c r="AGN15" s="22"/>
      <c r="AGO15" s="22"/>
      <c r="AGP15" s="22"/>
      <c r="AGQ15" s="22"/>
      <c r="AGR15" s="22"/>
      <c r="AGS15" s="22"/>
      <c r="AGT15" s="22"/>
      <c r="AGU15" s="22"/>
      <c r="AGV15" s="22"/>
      <c r="AGW15" s="22"/>
      <c r="AGX15" s="22"/>
      <c r="AGY15" s="22"/>
      <c r="AGZ15" s="22"/>
      <c r="AHA15" s="22"/>
      <c r="AHB15" s="22"/>
      <c r="AHC15" s="22"/>
      <c r="AHD15" s="22"/>
      <c r="AHE15" s="22"/>
      <c r="AHF15" s="22"/>
      <c r="AHG15" s="22"/>
      <c r="AHH15" s="22"/>
      <c r="AHI15" s="22"/>
      <c r="AHJ15" s="22"/>
      <c r="AHK15" s="22"/>
      <c r="AHL15" s="22"/>
      <c r="AHM15" s="22"/>
      <c r="AHN15" s="22"/>
      <c r="AHO15" s="22"/>
      <c r="AHP15" s="22"/>
      <c r="AHQ15" s="22"/>
      <c r="AHR15" s="22"/>
      <c r="AHS15" s="22"/>
      <c r="AHT15" s="22"/>
      <c r="AHU15" s="22"/>
      <c r="AHV15" s="22"/>
      <c r="AHW15" s="22"/>
      <c r="AHX15" s="22"/>
      <c r="AHY15" s="22"/>
      <c r="AHZ15" s="22"/>
      <c r="AIA15" s="22"/>
      <c r="AIB15" s="22"/>
      <c r="AIC15" s="22"/>
      <c r="AID15" s="22"/>
      <c r="AIE15" s="22"/>
      <c r="AIF15" s="22"/>
      <c r="AIG15" s="22"/>
      <c r="AIH15" s="22"/>
      <c r="AII15" s="22"/>
      <c r="AIJ15" s="22"/>
      <c r="AIK15" s="22"/>
      <c r="AIL15" s="22"/>
      <c r="AIM15" s="22"/>
      <c r="AIN15" s="22"/>
      <c r="AIO15" s="22"/>
      <c r="AIP15" s="22"/>
      <c r="AIQ15" s="22"/>
      <c r="AIR15" s="22"/>
      <c r="AIS15" s="22"/>
      <c r="AIT15" s="22"/>
      <c r="AIU15" s="22"/>
      <c r="AIV15" s="22"/>
      <c r="AIW15" s="22"/>
      <c r="AIX15" s="22"/>
      <c r="AIY15" s="22"/>
      <c r="AIZ15" s="22"/>
      <c r="AJA15" s="22"/>
      <c r="AJB15" s="22"/>
      <c r="AJC15" s="22"/>
      <c r="AJD15" s="22"/>
      <c r="AJE15" s="22"/>
      <c r="AJF15" s="22"/>
      <c r="AJG15" s="22"/>
      <c r="AJH15" s="22"/>
      <c r="AJI15" s="22"/>
      <c r="AJJ15" s="22"/>
      <c r="AJK15" s="22"/>
      <c r="AJL15" s="22"/>
      <c r="AJM15" s="22"/>
      <c r="AJN15" s="22"/>
      <c r="AJO15" s="22"/>
      <c r="AJP15" s="22"/>
      <c r="AJQ15" s="22"/>
      <c r="AJR15" s="22"/>
      <c r="AJS15" s="22"/>
      <c r="AJT15" s="22"/>
      <c r="AJU15" s="22"/>
      <c r="AJV15" s="22"/>
      <c r="AJW15" s="22"/>
      <c r="AJX15" s="22"/>
      <c r="AJY15" s="22"/>
      <c r="AJZ15" s="22"/>
      <c r="AKA15" s="22"/>
      <c r="AKB15" s="22"/>
      <c r="AKC15" s="22"/>
      <c r="AKD15" s="22"/>
      <c r="AKE15" s="22"/>
      <c r="AKF15" s="22"/>
      <c r="AKG15" s="22"/>
      <c r="AKH15" s="22"/>
      <c r="AKI15" s="22"/>
      <c r="AKJ15" s="22"/>
      <c r="AKK15" s="22"/>
      <c r="AKL15" s="22"/>
      <c r="AKM15" s="22"/>
      <c r="AKN15" s="22"/>
      <c r="AKO15" s="22"/>
      <c r="AKP15" s="22"/>
      <c r="AKQ15" s="22"/>
      <c r="AKR15" s="22"/>
      <c r="AKS15" s="22"/>
      <c r="AKT15" s="22"/>
      <c r="AKU15" s="22"/>
      <c r="AKV15" s="22"/>
      <c r="AKW15" s="22"/>
      <c r="AKX15" s="22"/>
      <c r="AKY15" s="22"/>
      <c r="AKZ15" s="22"/>
      <c r="ALA15" s="22"/>
      <c r="ALB15" s="22"/>
      <c r="ALC15" s="22"/>
      <c r="ALD15" s="22"/>
      <c r="ALE15" s="22"/>
      <c r="ALF15" s="22"/>
      <c r="ALG15" s="22"/>
      <c r="ALH15" s="22"/>
      <c r="ALI15" s="22"/>
      <c r="ALJ15" s="22"/>
      <c r="ALK15" s="22"/>
      <c r="ALL15" s="22"/>
      <c r="ALM15" s="22"/>
      <c r="ALN15" s="22"/>
      <c r="ALO15" s="22"/>
      <c r="ALP15" s="22"/>
      <c r="ALQ15" s="22"/>
      <c r="ALR15" s="22"/>
      <c r="ALS15" s="22"/>
      <c r="ALT15" s="22"/>
      <c r="ALU15" s="22"/>
      <c r="ALV15" s="22"/>
      <c r="ALW15" s="22"/>
      <c r="ALX15" s="22"/>
      <c r="ALY15" s="22"/>
      <c r="ALZ15" s="22"/>
      <c r="AMA15" s="22"/>
      <c r="AMB15" s="22"/>
      <c r="AMC15" s="22"/>
      <c r="AMD15" s="22"/>
      <c r="AME15" s="22"/>
      <c r="AMF15" s="22"/>
      <c r="AMG15" s="22"/>
      <c r="AMH15" s="22"/>
      <c r="AMI15" s="22"/>
      <c r="AMJ15" s="22"/>
      <c r="AMK15" s="22"/>
      <c r="AML15" s="22"/>
      <c r="AMM15" s="22"/>
      <c r="AMN15" s="22"/>
      <c r="AMO15" s="22"/>
      <c r="AMP15" s="22"/>
      <c r="AMQ15" s="22"/>
      <c r="AMR15" s="22"/>
      <c r="AMS15" s="22"/>
      <c r="AMT15" s="22"/>
      <c r="AMU15" s="22"/>
      <c r="AMV15" s="22"/>
      <c r="AMW15" s="22"/>
      <c r="AMX15" s="22"/>
      <c r="AMY15" s="22"/>
      <c r="AMZ15" s="22"/>
      <c r="ANA15" s="22"/>
      <c r="ANB15" s="22"/>
      <c r="ANC15" s="22"/>
      <c r="AND15" s="22"/>
      <c r="ANE15" s="22"/>
      <c r="ANF15" s="22"/>
      <c r="ANG15" s="22"/>
      <c r="ANH15" s="22"/>
      <c r="ANI15" s="22"/>
      <c r="ANJ15" s="22"/>
      <c r="ANK15" s="22"/>
      <c r="ANL15" s="22"/>
      <c r="ANM15" s="22"/>
      <c r="ANN15" s="22"/>
      <c r="ANO15" s="22"/>
      <c r="ANP15" s="22"/>
      <c r="ANQ15" s="22"/>
      <c r="ANR15" s="22"/>
      <c r="ANS15" s="22"/>
      <c r="ANT15" s="22"/>
      <c r="ANU15" s="22"/>
      <c r="ANV15" s="22"/>
      <c r="ANW15" s="22"/>
      <c r="ANX15" s="22"/>
      <c r="ANY15" s="22"/>
      <c r="ANZ15" s="22"/>
      <c r="AOA15" s="22"/>
      <c r="AOB15" s="22"/>
      <c r="AOC15" s="22"/>
      <c r="AOD15" s="22"/>
      <c r="AOE15" s="22"/>
      <c r="AOF15" s="22"/>
      <c r="AOG15" s="22"/>
      <c r="AOH15" s="22"/>
      <c r="AOI15" s="22"/>
      <c r="AOJ15" s="22"/>
      <c r="AOK15" s="22"/>
      <c r="AOL15" s="22"/>
      <c r="AOM15" s="22"/>
      <c r="AON15" s="22"/>
      <c r="AOO15" s="22"/>
      <c r="AOP15" s="22"/>
      <c r="AOQ15" s="22"/>
      <c r="AOR15" s="22"/>
      <c r="AOS15" s="22"/>
      <c r="AOT15" s="22"/>
      <c r="AOU15" s="22"/>
      <c r="AOV15" s="22"/>
      <c r="AOW15" s="22"/>
      <c r="AOX15" s="22"/>
      <c r="AOY15" s="22"/>
      <c r="AOZ15" s="22"/>
      <c r="APA15" s="22"/>
      <c r="APB15" s="22"/>
      <c r="APC15" s="22"/>
      <c r="APD15" s="22"/>
      <c r="APE15" s="22"/>
      <c r="APF15" s="22"/>
      <c r="APG15" s="22"/>
      <c r="APH15" s="22"/>
      <c r="API15" s="22"/>
      <c r="APJ15" s="22"/>
      <c r="APK15" s="22"/>
      <c r="APL15" s="22"/>
      <c r="APM15" s="22"/>
      <c r="APN15" s="22"/>
      <c r="APO15" s="22"/>
      <c r="APP15" s="22"/>
      <c r="APQ15" s="22"/>
      <c r="APR15" s="22"/>
      <c r="APS15" s="22"/>
      <c r="APT15" s="22"/>
      <c r="APU15" s="22"/>
      <c r="APV15" s="22"/>
      <c r="APW15" s="22"/>
      <c r="APX15" s="22"/>
      <c r="APY15" s="22"/>
      <c r="APZ15" s="22"/>
      <c r="AQA15" s="22"/>
      <c r="AQB15" s="22"/>
      <c r="AQC15" s="22"/>
      <c r="AQD15" s="22"/>
      <c r="AQE15" s="22"/>
      <c r="AQF15" s="22"/>
      <c r="AQG15" s="22"/>
      <c r="AQH15" s="22"/>
      <c r="AQI15" s="22"/>
      <c r="AQJ15" s="22"/>
      <c r="AQK15" s="22"/>
      <c r="AQL15" s="22"/>
      <c r="AQM15" s="22"/>
      <c r="AQN15" s="22"/>
      <c r="AQO15" s="22"/>
      <c r="AQP15" s="22"/>
      <c r="AQQ15" s="22"/>
      <c r="AQR15" s="22"/>
      <c r="AQS15" s="22"/>
      <c r="AQT15" s="22"/>
      <c r="AQU15" s="22"/>
      <c r="AQV15" s="22"/>
      <c r="AQW15" s="22"/>
      <c r="AQX15" s="22"/>
      <c r="AQY15" s="22"/>
      <c r="AQZ15" s="22"/>
      <c r="ARA15" s="22"/>
      <c r="ARB15" s="22"/>
      <c r="ARC15" s="22"/>
      <c r="ARD15" s="22"/>
      <c r="ARE15" s="22"/>
      <c r="ARF15" s="22"/>
      <c r="ARG15" s="22"/>
      <c r="ARH15" s="22"/>
      <c r="ARI15" s="22"/>
      <c r="ARJ15" s="22"/>
      <c r="ARK15" s="22"/>
      <c r="ARL15" s="22"/>
      <c r="ARM15" s="22"/>
      <c r="ARN15" s="22"/>
      <c r="ARO15" s="22"/>
      <c r="ARP15" s="22"/>
      <c r="ARQ15" s="22"/>
      <c r="ARR15" s="22"/>
      <c r="ARS15" s="22"/>
      <c r="ART15" s="22"/>
      <c r="ARU15" s="22"/>
      <c r="ARV15" s="22"/>
      <c r="ARW15" s="22"/>
      <c r="ARX15" s="22"/>
      <c r="ARY15" s="22"/>
      <c r="ARZ15" s="22"/>
      <c r="ASA15" s="22"/>
      <c r="ASB15" s="22"/>
      <c r="ASC15" s="22"/>
      <c r="ASD15" s="22"/>
      <c r="ASE15" s="22"/>
      <c r="ASF15" s="22"/>
      <c r="ASG15" s="22"/>
      <c r="ASH15" s="22"/>
      <c r="ASI15" s="22"/>
      <c r="ASJ15" s="22"/>
      <c r="ASK15" s="22"/>
      <c r="ASL15" s="22"/>
      <c r="ASM15" s="22"/>
      <c r="ASN15" s="22"/>
      <c r="ASO15" s="22"/>
      <c r="ASP15" s="22"/>
      <c r="ASQ15" s="22"/>
      <c r="ASR15" s="22"/>
      <c r="ASS15" s="22"/>
      <c r="AST15" s="22"/>
      <c r="ASU15" s="22"/>
      <c r="ASV15" s="22"/>
      <c r="ASW15" s="22"/>
      <c r="ASX15" s="22"/>
      <c r="ASY15" s="22"/>
      <c r="ASZ15" s="22"/>
      <c r="ATA15" s="22"/>
      <c r="ATB15" s="22"/>
      <c r="ATC15" s="22"/>
      <c r="ATD15" s="22"/>
      <c r="ATE15" s="22"/>
      <c r="ATF15" s="22"/>
      <c r="ATG15" s="22"/>
      <c r="ATH15" s="22"/>
      <c r="ATI15" s="22"/>
      <c r="ATJ15" s="22"/>
      <c r="ATK15" s="22"/>
      <c r="ATL15" s="22"/>
      <c r="ATM15" s="22"/>
      <c r="ATN15" s="22"/>
      <c r="ATO15" s="22"/>
      <c r="ATP15" s="22"/>
      <c r="ATQ15" s="22"/>
      <c r="ATR15" s="22"/>
      <c r="ATS15" s="22"/>
      <c r="ATT15" s="22"/>
      <c r="ATU15" s="22"/>
      <c r="ATV15" s="22"/>
      <c r="ATW15" s="22"/>
      <c r="ATX15" s="22"/>
      <c r="ATY15" s="22"/>
      <c r="ATZ15" s="22"/>
      <c r="AUA15" s="22"/>
      <c r="AUB15" s="22"/>
      <c r="AUC15" s="22"/>
      <c r="AUD15" s="22"/>
      <c r="AUE15" s="22"/>
      <c r="AUF15" s="22"/>
      <c r="AUG15" s="22"/>
      <c r="AUH15" s="22"/>
      <c r="AUI15" s="22"/>
      <c r="AUJ15" s="22"/>
      <c r="AUK15" s="22"/>
      <c r="AUL15" s="22"/>
      <c r="AUM15" s="22"/>
      <c r="AUN15" s="22"/>
      <c r="AUO15" s="22"/>
      <c r="AUP15" s="22"/>
      <c r="AUQ15" s="22"/>
      <c r="AUR15" s="22"/>
      <c r="AUS15" s="22"/>
      <c r="AUT15" s="22"/>
      <c r="AUU15" s="22"/>
      <c r="AUV15" s="22"/>
      <c r="AUW15" s="22"/>
      <c r="AUX15" s="22"/>
      <c r="AUY15" s="22"/>
      <c r="AUZ15" s="22"/>
      <c r="AVA15" s="22"/>
      <c r="AVB15" s="22"/>
      <c r="AVC15" s="22"/>
      <c r="AVD15" s="22"/>
      <c r="AVE15" s="22"/>
      <c r="AVF15" s="22"/>
      <c r="AVG15" s="22"/>
      <c r="AVH15" s="22"/>
      <c r="AVI15" s="22"/>
      <c r="AVJ15" s="22"/>
      <c r="AVK15" s="22"/>
      <c r="AVL15" s="22"/>
      <c r="AVM15" s="22"/>
      <c r="AVN15" s="22"/>
      <c r="AVO15" s="22"/>
      <c r="AVP15" s="22"/>
      <c r="AVQ15" s="22"/>
      <c r="AVR15" s="22"/>
      <c r="AVS15" s="22"/>
      <c r="AVT15" s="22"/>
      <c r="AVU15" s="22"/>
      <c r="AVV15" s="22"/>
      <c r="AVW15" s="22"/>
      <c r="AVX15" s="22"/>
      <c r="AVY15" s="22"/>
      <c r="AVZ15" s="22"/>
      <c r="AWA15" s="22"/>
      <c r="AWB15" s="22"/>
      <c r="AWC15" s="22"/>
      <c r="AWD15" s="22"/>
      <c r="AWE15" s="22"/>
      <c r="AWF15" s="22"/>
      <c r="AWG15" s="22"/>
      <c r="AWH15" s="22"/>
      <c r="AWI15" s="22"/>
      <c r="AWJ15" s="22"/>
      <c r="AWK15" s="22"/>
      <c r="AWL15" s="22"/>
      <c r="AWM15" s="22"/>
      <c r="AWN15" s="22"/>
      <c r="AWO15" s="22"/>
      <c r="AWP15" s="22"/>
      <c r="AWQ15" s="22"/>
      <c r="AWR15" s="22"/>
      <c r="AWS15" s="22"/>
      <c r="AWT15" s="22"/>
      <c r="AWU15" s="22"/>
      <c r="AWV15" s="22"/>
      <c r="AWW15" s="22"/>
      <c r="AWX15" s="22"/>
      <c r="AWY15" s="22"/>
      <c r="AWZ15" s="22"/>
      <c r="AXA15" s="22"/>
      <c r="AXB15" s="22"/>
      <c r="AXC15" s="22"/>
      <c r="AXD15" s="22"/>
      <c r="AXE15" s="22"/>
      <c r="AXF15" s="22"/>
      <c r="AXG15" s="22"/>
      <c r="AXH15" s="22"/>
      <c r="AXI15" s="22"/>
      <c r="AXJ15" s="22"/>
      <c r="AXK15" s="22"/>
      <c r="AXL15" s="22"/>
      <c r="AXM15" s="22"/>
      <c r="AXN15" s="22"/>
      <c r="AXO15" s="22"/>
      <c r="AXP15" s="22"/>
      <c r="AXQ15" s="22"/>
      <c r="AXR15" s="22"/>
      <c r="AXS15" s="22"/>
      <c r="AXT15" s="22"/>
      <c r="AXU15" s="22"/>
      <c r="AXV15" s="22"/>
      <c r="AXW15" s="22"/>
      <c r="AXX15" s="22"/>
      <c r="AXY15" s="22"/>
      <c r="AXZ15" s="22"/>
      <c r="AYA15" s="22"/>
      <c r="AYB15" s="22"/>
      <c r="AYC15" s="22"/>
      <c r="AYD15" s="22"/>
      <c r="AYE15" s="22"/>
      <c r="AYF15" s="22"/>
      <c r="AYG15" s="22"/>
      <c r="AYH15" s="22"/>
      <c r="AYI15" s="22"/>
      <c r="AYJ15" s="22"/>
      <c r="AYK15" s="22"/>
      <c r="AYL15" s="22"/>
      <c r="AYM15" s="22"/>
      <c r="AYN15" s="22"/>
      <c r="AYO15" s="22"/>
      <c r="AYP15" s="22"/>
      <c r="AYQ15" s="22"/>
      <c r="AYR15" s="22"/>
      <c r="AYS15" s="22"/>
      <c r="AYT15" s="22"/>
      <c r="AYU15" s="22"/>
      <c r="AYV15" s="22"/>
      <c r="AYW15" s="22"/>
      <c r="AYX15" s="22"/>
      <c r="AYY15" s="22"/>
      <c r="AYZ15" s="22"/>
      <c r="AZA15" s="22"/>
      <c r="AZB15" s="22"/>
      <c r="AZC15" s="22"/>
      <c r="AZD15" s="22"/>
      <c r="AZE15" s="22"/>
      <c r="AZF15" s="22"/>
      <c r="AZG15" s="22"/>
      <c r="AZH15" s="22"/>
      <c r="AZI15" s="22"/>
      <c r="AZJ15" s="22"/>
      <c r="AZK15" s="22"/>
      <c r="AZL15" s="22"/>
      <c r="AZM15" s="22"/>
      <c r="AZN15" s="22"/>
      <c r="AZO15" s="22"/>
      <c r="AZP15" s="22"/>
      <c r="AZQ15" s="22"/>
      <c r="AZR15" s="22"/>
      <c r="AZS15" s="22"/>
      <c r="AZT15" s="22"/>
      <c r="AZU15" s="22"/>
      <c r="AZV15" s="22"/>
      <c r="AZW15" s="22"/>
      <c r="AZX15" s="22"/>
      <c r="AZY15" s="22"/>
      <c r="AZZ15" s="22"/>
      <c r="BAA15" s="22"/>
      <c r="BAB15" s="22"/>
      <c r="BAC15" s="22"/>
      <c r="BAD15" s="22"/>
      <c r="BAE15" s="22"/>
      <c r="BAF15" s="22"/>
      <c r="BAG15" s="22"/>
      <c r="BAH15" s="22"/>
      <c r="BAI15" s="22"/>
      <c r="BAJ15" s="22"/>
      <c r="BAK15" s="22"/>
      <c r="BAL15" s="22"/>
      <c r="BAM15" s="22"/>
      <c r="BAN15" s="22"/>
      <c r="BAO15" s="22"/>
      <c r="BAP15" s="22"/>
      <c r="BAQ15" s="22"/>
      <c r="BAR15" s="22"/>
      <c r="BAS15" s="22"/>
      <c r="BAT15" s="22"/>
      <c r="BAU15" s="22"/>
      <c r="BAV15" s="22"/>
      <c r="BAW15" s="22"/>
      <c r="BAX15" s="22"/>
      <c r="BAY15" s="22"/>
      <c r="BAZ15" s="22"/>
      <c r="BBA15" s="22"/>
      <c r="BBB15" s="22"/>
      <c r="BBC15" s="22"/>
      <c r="BBD15" s="22"/>
      <c r="BBE15" s="22"/>
      <c r="BBF15" s="22"/>
      <c r="BBG15" s="22"/>
      <c r="BBH15" s="22"/>
      <c r="BBI15" s="22"/>
      <c r="BBJ15" s="22"/>
      <c r="BBK15" s="22"/>
      <c r="BBL15" s="22"/>
      <c r="BBM15" s="22"/>
      <c r="BBN15" s="22"/>
      <c r="BBO15" s="22"/>
      <c r="BBP15" s="22"/>
      <c r="BBQ15" s="22"/>
      <c r="BBR15" s="22"/>
      <c r="BBS15" s="22"/>
      <c r="BBT15" s="22"/>
      <c r="BBU15" s="22"/>
      <c r="BBV15" s="22"/>
      <c r="BBW15" s="22"/>
      <c r="BBX15" s="22"/>
      <c r="BBY15" s="22"/>
      <c r="BBZ15" s="22"/>
      <c r="BCA15" s="22"/>
      <c r="BCB15" s="22"/>
      <c r="BCC15" s="22"/>
      <c r="BCD15" s="22"/>
      <c r="BCE15" s="22"/>
      <c r="BCF15" s="22"/>
      <c r="BCG15" s="22"/>
      <c r="BCH15" s="22"/>
      <c r="BCI15" s="22"/>
      <c r="BCJ15" s="22"/>
      <c r="BCK15" s="22"/>
      <c r="BCL15" s="22"/>
      <c r="BCM15" s="22"/>
      <c r="BCN15" s="22"/>
      <c r="BCO15" s="22"/>
      <c r="BCP15" s="22"/>
      <c r="BCQ15" s="22"/>
      <c r="BCR15" s="22"/>
      <c r="BCS15" s="22"/>
      <c r="BCT15" s="22"/>
      <c r="BCU15" s="22"/>
      <c r="BCV15" s="22"/>
      <c r="BCW15" s="22"/>
      <c r="BCX15" s="22"/>
      <c r="BCY15" s="22"/>
      <c r="BCZ15" s="22"/>
      <c r="BDA15" s="22"/>
      <c r="BDB15" s="22"/>
      <c r="BDC15" s="22"/>
      <c r="BDD15" s="22"/>
      <c r="BDE15" s="22"/>
      <c r="BDF15" s="22"/>
      <c r="BDG15" s="22"/>
      <c r="BDH15" s="22"/>
      <c r="BDI15" s="22"/>
      <c r="BDJ15" s="22"/>
      <c r="BDK15" s="22"/>
      <c r="BDL15" s="22"/>
      <c r="BDM15" s="22"/>
      <c r="BDN15" s="22"/>
      <c r="BDO15" s="22"/>
      <c r="BDP15" s="22"/>
      <c r="BDQ15" s="22"/>
      <c r="BDR15" s="22"/>
      <c r="BDS15" s="22"/>
      <c r="BDT15" s="22"/>
      <c r="BDU15" s="22"/>
      <c r="BDV15" s="22"/>
      <c r="BDW15" s="22"/>
      <c r="BDX15" s="22"/>
      <c r="BDY15" s="22"/>
      <c r="BDZ15" s="22"/>
      <c r="BEA15" s="22"/>
      <c r="BEB15" s="22"/>
      <c r="BEC15" s="22"/>
      <c r="BED15" s="22"/>
      <c r="BEE15" s="22"/>
      <c r="BEF15" s="22"/>
      <c r="BEG15" s="22"/>
      <c r="BEH15" s="22"/>
      <c r="BEI15" s="22"/>
      <c r="BEJ15" s="22"/>
      <c r="BEK15" s="22"/>
      <c r="BEL15" s="22"/>
      <c r="BEM15" s="22"/>
      <c r="BEN15" s="22"/>
      <c r="BEO15" s="22"/>
      <c r="BEP15" s="22"/>
      <c r="BEQ15" s="22"/>
      <c r="BER15" s="22"/>
      <c r="BES15" s="22"/>
      <c r="BET15" s="22"/>
      <c r="BEU15" s="22"/>
      <c r="BEV15" s="22"/>
      <c r="BEW15" s="22"/>
      <c r="BEX15" s="22"/>
      <c r="BEY15" s="22"/>
      <c r="BEZ15" s="22"/>
      <c r="BFA15" s="22"/>
      <c r="BFB15" s="22"/>
      <c r="BFC15" s="22"/>
      <c r="BFD15" s="22"/>
      <c r="BFE15" s="22"/>
      <c r="BFF15" s="22"/>
      <c r="BFG15" s="22"/>
      <c r="BFH15" s="22"/>
      <c r="BFI15" s="22"/>
      <c r="BFJ15" s="22"/>
      <c r="BFK15" s="22"/>
      <c r="BFL15" s="22"/>
      <c r="BFM15" s="22"/>
      <c r="BFN15" s="22"/>
      <c r="BFO15" s="22"/>
      <c r="BFP15" s="22"/>
      <c r="BFQ15" s="22"/>
      <c r="BFR15" s="22"/>
      <c r="BFS15" s="22"/>
      <c r="BFT15" s="22"/>
      <c r="BFU15" s="22"/>
      <c r="BFV15" s="22"/>
      <c r="BFW15" s="22"/>
      <c r="BFX15" s="22"/>
      <c r="BFY15" s="22"/>
      <c r="BFZ15" s="22"/>
      <c r="BGA15" s="22"/>
      <c r="BGB15" s="22"/>
      <c r="BGC15" s="22"/>
      <c r="BGD15" s="22"/>
      <c r="BGE15" s="22"/>
      <c r="BGF15" s="22"/>
      <c r="BGG15" s="22"/>
      <c r="BGH15" s="22"/>
      <c r="BGI15" s="22"/>
      <c r="BGJ15" s="22"/>
      <c r="BGK15" s="22"/>
      <c r="BGL15" s="22"/>
      <c r="BGM15" s="22"/>
      <c r="BGN15" s="22"/>
      <c r="BGO15" s="22"/>
      <c r="BGP15" s="22"/>
      <c r="BGQ15" s="22"/>
      <c r="BGR15" s="22"/>
      <c r="BGS15" s="22"/>
      <c r="BGT15" s="22"/>
      <c r="BGU15" s="22"/>
      <c r="BGV15" s="22"/>
      <c r="BGW15" s="22"/>
      <c r="BGX15" s="22"/>
      <c r="BGY15" s="22"/>
      <c r="BGZ15" s="22"/>
      <c r="BHA15" s="22"/>
      <c r="BHB15" s="22"/>
      <c r="BHC15" s="22"/>
      <c r="BHD15" s="22"/>
      <c r="BHE15" s="22"/>
      <c r="BHF15" s="22"/>
      <c r="BHG15" s="22"/>
      <c r="BHH15" s="22"/>
      <c r="BHI15" s="22"/>
      <c r="BHJ15" s="22"/>
      <c r="BHK15" s="22"/>
      <c r="BHL15" s="22"/>
      <c r="BHM15" s="22"/>
      <c r="BHN15" s="22"/>
      <c r="BHO15" s="22"/>
      <c r="BHP15" s="22"/>
      <c r="BHQ15" s="22"/>
      <c r="BHR15" s="22"/>
      <c r="BHS15" s="22"/>
      <c r="BHT15" s="22"/>
      <c r="BHU15" s="22"/>
      <c r="BHV15" s="22"/>
      <c r="BHW15" s="22"/>
      <c r="BHX15" s="22"/>
      <c r="BHY15" s="22"/>
      <c r="BHZ15" s="22"/>
      <c r="BIA15" s="22"/>
      <c r="BIB15" s="22"/>
      <c r="BIC15" s="22"/>
      <c r="BID15" s="22"/>
      <c r="BIE15" s="22"/>
      <c r="BIF15" s="22"/>
      <c r="BIG15" s="22"/>
      <c r="BIH15" s="22"/>
      <c r="BII15" s="22"/>
      <c r="BIJ15" s="22"/>
      <c r="BIK15" s="22"/>
      <c r="BIL15" s="22"/>
      <c r="BIM15" s="22"/>
      <c r="BIN15" s="22"/>
      <c r="BIO15" s="22"/>
      <c r="BIP15" s="22"/>
      <c r="BIQ15" s="22"/>
      <c r="BIR15" s="22"/>
      <c r="BIS15" s="22"/>
      <c r="BIT15" s="22"/>
      <c r="BIU15" s="22"/>
      <c r="BIV15" s="22"/>
      <c r="BIW15" s="22"/>
      <c r="BIX15" s="22"/>
      <c r="BIY15" s="22"/>
      <c r="BIZ15" s="22"/>
      <c r="BJA15" s="22"/>
      <c r="BJB15" s="22"/>
      <c r="BJC15" s="22"/>
      <c r="BJD15" s="22"/>
      <c r="BJE15" s="22"/>
      <c r="BJF15" s="22"/>
      <c r="BJG15" s="22"/>
      <c r="BJH15" s="22"/>
      <c r="BJI15" s="22"/>
      <c r="BJJ15" s="22"/>
      <c r="BJK15" s="22"/>
      <c r="BJL15" s="22"/>
      <c r="BJM15" s="22"/>
      <c r="BJN15" s="22"/>
      <c r="BJO15" s="22"/>
      <c r="BJP15" s="22"/>
      <c r="BJQ15" s="22"/>
      <c r="BJR15" s="22"/>
      <c r="BJS15" s="22"/>
      <c r="BJT15" s="22"/>
      <c r="BJU15" s="22"/>
      <c r="BJV15" s="22"/>
      <c r="BJW15" s="22"/>
      <c r="BJX15" s="22"/>
      <c r="BJY15" s="22"/>
      <c r="BJZ15" s="22"/>
      <c r="BKA15" s="22"/>
      <c r="BKB15" s="22"/>
      <c r="BKC15" s="22"/>
      <c r="BKD15" s="22"/>
      <c r="BKE15" s="22"/>
      <c r="BKF15" s="22"/>
      <c r="BKG15" s="22"/>
      <c r="BKH15" s="22"/>
      <c r="BKI15" s="22"/>
      <c r="BKJ15" s="22"/>
      <c r="BKK15" s="22"/>
      <c r="BKL15" s="22"/>
      <c r="BKM15" s="22"/>
      <c r="BKN15" s="22"/>
      <c r="BKO15" s="22"/>
      <c r="BKP15" s="22"/>
      <c r="BKQ15" s="22"/>
      <c r="BKR15" s="22"/>
      <c r="BKS15" s="22"/>
      <c r="BKT15" s="22"/>
      <c r="BKU15" s="22"/>
      <c r="BKV15" s="22"/>
      <c r="BKW15" s="22"/>
      <c r="BKX15" s="22"/>
      <c r="BKY15" s="22"/>
      <c r="BKZ15" s="22"/>
      <c r="BLA15" s="22"/>
      <c r="BLB15" s="22"/>
      <c r="BLC15" s="22"/>
      <c r="BLD15" s="22"/>
      <c r="BLE15" s="22"/>
      <c r="BLF15" s="22"/>
      <c r="BLG15" s="22"/>
      <c r="BLH15" s="22"/>
      <c r="BLI15" s="22"/>
      <c r="BLJ15" s="22"/>
      <c r="BLK15" s="22"/>
      <c r="BLL15" s="22"/>
      <c r="BLM15" s="22"/>
      <c r="BLN15" s="22"/>
      <c r="BLO15" s="22"/>
      <c r="BLP15" s="22"/>
      <c r="BLQ15" s="22"/>
      <c r="BLR15" s="22"/>
      <c r="BLS15" s="22"/>
      <c r="BLT15" s="22"/>
      <c r="BLU15" s="22"/>
      <c r="BLV15" s="22"/>
      <c r="BLW15" s="22"/>
      <c r="BLX15" s="22"/>
      <c r="BLY15" s="22"/>
      <c r="BLZ15" s="22"/>
      <c r="BMA15" s="22"/>
      <c r="BMB15" s="22"/>
      <c r="BMC15" s="22"/>
      <c r="BMD15" s="22"/>
      <c r="BME15" s="22"/>
      <c r="BMF15" s="22"/>
      <c r="BMG15" s="22"/>
      <c r="BMH15" s="22"/>
      <c r="BMI15" s="22"/>
      <c r="BMJ15" s="22"/>
      <c r="BMK15" s="22"/>
      <c r="BML15" s="22"/>
      <c r="BMM15" s="22"/>
      <c r="BMN15" s="22"/>
      <c r="BMO15" s="22"/>
      <c r="BMP15" s="22"/>
      <c r="BMQ15" s="22"/>
      <c r="BMR15" s="22"/>
      <c r="BMS15" s="22"/>
      <c r="BMT15" s="22"/>
      <c r="BMU15" s="22"/>
      <c r="BMV15" s="22"/>
      <c r="BMW15" s="22"/>
      <c r="BMX15" s="22"/>
      <c r="BMY15" s="22"/>
      <c r="BMZ15" s="22"/>
      <c r="BNA15" s="22"/>
      <c r="BNB15" s="22"/>
      <c r="BNC15" s="22"/>
      <c r="BND15" s="22"/>
      <c r="BNE15" s="22"/>
      <c r="BNF15" s="22"/>
      <c r="BNG15" s="22"/>
      <c r="BNH15" s="22"/>
      <c r="BNI15" s="22"/>
      <c r="BNJ15" s="22"/>
      <c r="BNK15" s="22"/>
      <c r="BNL15" s="22"/>
      <c r="BNM15" s="22"/>
      <c r="BNN15" s="22"/>
      <c r="BNO15" s="22"/>
      <c r="BNP15" s="22"/>
      <c r="BNQ15" s="22"/>
      <c r="BNR15" s="22"/>
      <c r="BNS15" s="22"/>
      <c r="BNT15" s="22"/>
      <c r="BNU15" s="22"/>
      <c r="BNV15" s="22"/>
      <c r="BNW15" s="22"/>
      <c r="BNX15" s="22"/>
      <c r="BNY15" s="22"/>
      <c r="BNZ15" s="22"/>
      <c r="BOA15" s="22"/>
      <c r="BOB15" s="22"/>
      <c r="BOC15" s="22"/>
      <c r="BOD15" s="22"/>
      <c r="BOE15" s="22"/>
      <c r="BOF15" s="22"/>
      <c r="BOG15" s="22"/>
      <c r="BOH15" s="22"/>
      <c r="BOI15" s="22"/>
      <c r="BOJ15" s="22"/>
      <c r="BOK15" s="22"/>
      <c r="BOL15" s="22"/>
      <c r="BOM15" s="22"/>
      <c r="BON15" s="22"/>
      <c r="BOO15" s="22"/>
      <c r="BOP15" s="22"/>
      <c r="BOQ15" s="22"/>
      <c r="BOR15" s="22"/>
      <c r="BOS15" s="22"/>
      <c r="BOT15" s="22"/>
      <c r="BOU15" s="22"/>
      <c r="BOV15" s="22"/>
      <c r="BOW15" s="22"/>
      <c r="BOX15" s="22"/>
      <c r="BOY15" s="22"/>
      <c r="BOZ15" s="22"/>
      <c r="BPA15" s="22"/>
      <c r="BPB15" s="22"/>
      <c r="BPC15" s="22"/>
      <c r="BPD15" s="22"/>
      <c r="BPE15" s="22"/>
      <c r="BPF15" s="22"/>
      <c r="BPG15" s="22"/>
      <c r="BPH15" s="22"/>
      <c r="BPI15" s="22"/>
      <c r="BPJ15" s="22"/>
      <c r="BPK15" s="22"/>
      <c r="BPL15" s="22"/>
      <c r="BPM15" s="22"/>
      <c r="BPN15" s="22"/>
      <c r="BPO15" s="22"/>
      <c r="BPP15" s="22"/>
      <c r="BPQ15" s="22"/>
      <c r="BPR15" s="22"/>
      <c r="BPS15" s="22"/>
      <c r="BPT15" s="22"/>
      <c r="BPU15" s="22"/>
      <c r="BPV15" s="22"/>
      <c r="BPW15" s="22"/>
      <c r="BPX15" s="22"/>
      <c r="BPY15" s="22"/>
      <c r="BPZ15" s="22"/>
      <c r="BQA15" s="22"/>
      <c r="BQB15" s="22"/>
      <c r="BQC15" s="22"/>
      <c r="BQD15" s="22"/>
      <c r="BQE15" s="22"/>
      <c r="BQF15" s="22"/>
      <c r="BQG15" s="22"/>
      <c r="BQH15" s="22"/>
      <c r="BQI15" s="22"/>
      <c r="BQJ15" s="22"/>
      <c r="BQK15" s="22"/>
      <c r="BQL15" s="22"/>
      <c r="BQM15" s="22"/>
      <c r="BQN15" s="22"/>
      <c r="BQO15" s="22"/>
      <c r="BQP15" s="22"/>
      <c r="BQQ15" s="22"/>
      <c r="BQR15" s="22"/>
      <c r="BQS15" s="22"/>
      <c r="BQT15" s="22"/>
      <c r="BQU15" s="22"/>
      <c r="BQV15" s="22"/>
      <c r="BQW15" s="22"/>
      <c r="BQX15" s="22"/>
      <c r="BQY15" s="22"/>
      <c r="BQZ15" s="22"/>
      <c r="BRA15" s="22"/>
      <c r="BRB15" s="22"/>
      <c r="BRC15" s="22"/>
      <c r="BRD15" s="22"/>
      <c r="BRE15" s="22"/>
      <c r="BRF15" s="22"/>
      <c r="BRG15" s="22"/>
      <c r="BRH15" s="22"/>
      <c r="BRI15" s="22"/>
      <c r="BRJ15" s="22"/>
      <c r="BRK15" s="22"/>
      <c r="BRL15" s="22"/>
      <c r="BRM15" s="22"/>
      <c r="BRN15" s="22"/>
      <c r="BRO15" s="22"/>
      <c r="BRP15" s="22"/>
      <c r="BRQ15" s="22"/>
      <c r="BRR15" s="22"/>
      <c r="BRS15" s="22"/>
      <c r="BRT15" s="22"/>
      <c r="BRU15" s="22"/>
      <c r="BRV15" s="22"/>
      <c r="BRW15" s="22"/>
      <c r="BRX15" s="22"/>
      <c r="BRY15" s="22"/>
      <c r="BRZ15" s="22"/>
      <c r="BSA15" s="22"/>
      <c r="BSB15" s="22"/>
      <c r="BSC15" s="22"/>
      <c r="BSD15" s="22"/>
      <c r="BSE15" s="22"/>
      <c r="BSF15" s="22"/>
      <c r="BSG15" s="22"/>
      <c r="BSH15" s="22"/>
      <c r="BSI15" s="22"/>
      <c r="BSJ15" s="22"/>
      <c r="BSK15" s="22"/>
      <c r="BSL15" s="22"/>
      <c r="BSM15" s="22"/>
      <c r="BSN15" s="22"/>
      <c r="BSO15" s="22"/>
      <c r="BSP15" s="22"/>
      <c r="BSQ15" s="22"/>
      <c r="BSR15" s="22"/>
      <c r="BSS15" s="22"/>
      <c r="BST15" s="22"/>
      <c r="BSU15" s="22"/>
      <c r="BSV15" s="22"/>
      <c r="BSW15" s="22"/>
      <c r="BSX15" s="22"/>
      <c r="BSY15" s="22"/>
      <c r="BSZ15" s="22"/>
      <c r="BTA15" s="22"/>
      <c r="BTB15" s="22"/>
      <c r="BTC15" s="22"/>
      <c r="BTD15" s="22"/>
      <c r="BTE15" s="22"/>
      <c r="BTF15" s="22"/>
      <c r="BTG15" s="22"/>
      <c r="BTH15" s="22"/>
      <c r="BTI15" s="22"/>
      <c r="BTJ15" s="22"/>
      <c r="BTK15" s="22"/>
      <c r="BTL15" s="22"/>
      <c r="BTM15" s="22"/>
      <c r="BTN15" s="22"/>
      <c r="BTO15" s="22"/>
      <c r="BTP15" s="22"/>
      <c r="BTQ15" s="22"/>
      <c r="BTR15" s="22"/>
      <c r="BTS15" s="22"/>
      <c r="BTT15" s="22"/>
      <c r="BTU15" s="22"/>
      <c r="BTV15" s="22"/>
      <c r="BTW15" s="22"/>
      <c r="BTX15" s="22"/>
      <c r="BTY15" s="22"/>
      <c r="BTZ15" s="22"/>
      <c r="BUA15" s="22"/>
      <c r="BUB15" s="22"/>
      <c r="BUC15" s="22"/>
      <c r="BUD15" s="22"/>
      <c r="BUE15" s="22"/>
      <c r="BUF15" s="22"/>
      <c r="BUG15" s="22"/>
      <c r="BUH15" s="22"/>
      <c r="BUI15" s="22"/>
      <c r="BUJ15" s="22"/>
      <c r="BUK15" s="22"/>
      <c r="BUL15" s="22"/>
      <c r="BUM15" s="22"/>
      <c r="BUN15" s="22"/>
      <c r="BUO15" s="22"/>
      <c r="BUP15" s="22"/>
      <c r="BUQ15" s="22"/>
      <c r="BUR15" s="22"/>
      <c r="BUS15" s="22"/>
      <c r="BUT15" s="22"/>
      <c r="BUU15" s="22"/>
      <c r="BUV15" s="22"/>
      <c r="BUW15" s="22"/>
      <c r="BUX15" s="22"/>
      <c r="BUY15" s="22"/>
      <c r="BUZ15" s="22"/>
      <c r="BVA15" s="22"/>
      <c r="BVB15" s="22"/>
      <c r="BVC15" s="22"/>
      <c r="BVD15" s="22"/>
      <c r="BVE15" s="22"/>
      <c r="BVF15" s="22"/>
      <c r="BVG15" s="22"/>
      <c r="BVH15" s="22"/>
      <c r="BVI15" s="22"/>
      <c r="BVJ15" s="22"/>
      <c r="BVK15" s="22"/>
      <c r="BVL15" s="22"/>
      <c r="BVM15" s="22"/>
      <c r="BVN15" s="22"/>
      <c r="BVO15" s="22"/>
      <c r="BVP15" s="22"/>
      <c r="BVQ15" s="22"/>
      <c r="BVR15" s="22"/>
      <c r="BVS15" s="22"/>
      <c r="BVT15" s="22"/>
      <c r="BVU15" s="22"/>
      <c r="BVV15" s="22"/>
      <c r="BVW15" s="22"/>
      <c r="BVX15" s="22"/>
      <c r="BVY15" s="22"/>
      <c r="BVZ15" s="22"/>
      <c r="BWA15" s="22"/>
      <c r="BWB15" s="22"/>
      <c r="BWC15" s="22"/>
      <c r="BWD15" s="22"/>
      <c r="BWE15" s="22"/>
      <c r="BWF15" s="22"/>
      <c r="BWG15" s="22"/>
      <c r="BWH15" s="22"/>
      <c r="BWI15" s="22"/>
      <c r="BWJ15" s="22"/>
      <c r="BWK15" s="22"/>
      <c r="BWL15" s="22"/>
      <c r="BWM15" s="22"/>
      <c r="BWN15" s="22"/>
      <c r="BWO15" s="22"/>
      <c r="BWP15" s="22"/>
      <c r="BWQ15" s="22"/>
      <c r="BWR15" s="22"/>
      <c r="BWS15" s="22"/>
      <c r="BWT15" s="22"/>
      <c r="BWU15" s="22"/>
      <c r="BWV15" s="22"/>
      <c r="BWW15" s="22"/>
      <c r="BWX15" s="22"/>
      <c r="BWY15" s="22"/>
      <c r="BWZ15" s="22"/>
      <c r="BXA15" s="22"/>
      <c r="BXB15" s="22"/>
      <c r="BXC15" s="22"/>
      <c r="BXD15" s="22"/>
      <c r="BXE15" s="22"/>
      <c r="BXF15" s="22"/>
      <c r="BXG15" s="22"/>
      <c r="BXH15" s="22"/>
      <c r="BXI15" s="22"/>
      <c r="BXJ15" s="22"/>
      <c r="BXK15" s="22"/>
      <c r="BXL15" s="22"/>
      <c r="BXM15" s="22"/>
      <c r="BXN15" s="22"/>
      <c r="BXO15" s="22"/>
      <c r="BXP15" s="22"/>
      <c r="BXQ15" s="22"/>
      <c r="BXR15" s="22"/>
      <c r="BXS15" s="22"/>
      <c r="BXT15" s="22"/>
      <c r="BXU15" s="22"/>
      <c r="BXV15" s="22"/>
      <c r="BXW15" s="22"/>
      <c r="BXX15" s="22"/>
      <c r="BXY15" s="22"/>
      <c r="BXZ15" s="22"/>
      <c r="BYA15" s="22"/>
      <c r="BYB15" s="22"/>
      <c r="BYC15" s="22"/>
      <c r="BYD15" s="22"/>
      <c r="BYE15" s="22"/>
      <c r="BYF15" s="22"/>
      <c r="BYG15" s="22"/>
      <c r="BYH15" s="22"/>
      <c r="BYI15" s="22"/>
      <c r="BYJ15" s="22"/>
      <c r="BYK15" s="22"/>
      <c r="BYL15" s="22"/>
      <c r="BYM15" s="22"/>
      <c r="BYN15" s="22"/>
      <c r="BYO15" s="22"/>
      <c r="BYP15" s="22"/>
      <c r="BYQ15" s="22"/>
      <c r="BYR15" s="22"/>
      <c r="BYS15" s="22"/>
      <c r="BYT15" s="22"/>
      <c r="BYU15" s="22"/>
      <c r="BYV15" s="22"/>
      <c r="BYW15" s="22"/>
      <c r="BYX15" s="22"/>
      <c r="BYY15" s="22"/>
      <c r="BYZ15" s="22"/>
      <c r="BZA15" s="22"/>
      <c r="BZB15" s="22"/>
      <c r="BZC15" s="22"/>
      <c r="BZD15" s="22"/>
      <c r="BZE15" s="22"/>
      <c r="BZF15" s="22"/>
      <c r="BZG15" s="22"/>
      <c r="BZH15" s="22"/>
      <c r="BZI15" s="22"/>
      <c r="BZJ15" s="22"/>
      <c r="BZK15" s="22"/>
      <c r="BZL15" s="22"/>
      <c r="BZM15" s="22"/>
      <c r="BZN15" s="22"/>
      <c r="BZO15" s="22"/>
      <c r="BZP15" s="22"/>
      <c r="BZQ15" s="22"/>
      <c r="BZR15" s="22"/>
      <c r="BZS15" s="22"/>
      <c r="BZT15" s="22"/>
      <c r="BZU15" s="22"/>
      <c r="BZV15" s="22"/>
      <c r="BZW15" s="22"/>
      <c r="BZX15" s="22"/>
      <c r="BZY15" s="22"/>
      <c r="BZZ15" s="22"/>
      <c r="CAA15" s="22"/>
      <c r="CAB15" s="22"/>
      <c r="CAC15" s="22"/>
      <c r="CAD15" s="22"/>
      <c r="CAE15" s="22"/>
      <c r="CAF15" s="22"/>
      <c r="CAG15" s="22"/>
      <c r="CAH15" s="22"/>
      <c r="CAI15" s="22"/>
      <c r="CAJ15" s="22"/>
      <c r="CAK15" s="22"/>
      <c r="CAL15" s="22"/>
      <c r="CAM15" s="22"/>
      <c r="CAN15" s="22"/>
      <c r="CAO15" s="22"/>
      <c r="CAP15" s="22"/>
      <c r="CAQ15" s="22"/>
      <c r="CAR15" s="22"/>
      <c r="CAS15" s="22"/>
      <c r="CAT15" s="22"/>
      <c r="CAU15" s="22"/>
      <c r="CAV15" s="22"/>
      <c r="CAW15" s="22"/>
      <c r="CAX15" s="22"/>
      <c r="CAY15" s="22"/>
      <c r="CAZ15" s="22"/>
      <c r="CBA15" s="22"/>
      <c r="CBB15" s="22"/>
      <c r="CBC15" s="22"/>
      <c r="CBD15" s="22"/>
      <c r="CBE15" s="22"/>
      <c r="CBF15" s="22"/>
      <c r="CBG15" s="22"/>
      <c r="CBH15" s="22"/>
      <c r="CBI15" s="22"/>
      <c r="CBJ15" s="22"/>
      <c r="CBK15" s="22"/>
      <c r="CBL15" s="22"/>
      <c r="CBM15" s="22"/>
      <c r="CBN15" s="22"/>
      <c r="CBO15" s="22"/>
      <c r="CBP15" s="22"/>
      <c r="CBQ15" s="22"/>
      <c r="CBR15" s="22"/>
      <c r="CBS15" s="22"/>
      <c r="CBT15" s="22"/>
      <c r="CBU15" s="22"/>
      <c r="CBV15" s="22"/>
      <c r="CBW15" s="22"/>
      <c r="CBX15" s="22"/>
      <c r="CBY15" s="22"/>
      <c r="CBZ15" s="22"/>
      <c r="CCA15" s="22"/>
      <c r="CCB15" s="22"/>
      <c r="CCC15" s="22"/>
      <c r="CCD15" s="22"/>
      <c r="CCE15" s="22"/>
      <c r="CCF15" s="22"/>
      <c r="CCG15" s="22"/>
      <c r="CCH15" s="22"/>
      <c r="CCI15" s="22"/>
      <c r="CCJ15" s="22"/>
      <c r="CCK15" s="22"/>
      <c r="CCL15" s="22"/>
      <c r="CCM15" s="22"/>
      <c r="CCN15" s="22"/>
      <c r="CCO15" s="22"/>
      <c r="CCP15" s="22"/>
      <c r="CCQ15" s="22"/>
      <c r="CCR15" s="22"/>
      <c r="CCS15" s="22"/>
      <c r="CCT15" s="22"/>
      <c r="CCU15" s="22"/>
      <c r="CCV15" s="22"/>
      <c r="CCW15" s="22"/>
      <c r="CCX15" s="22"/>
      <c r="CCY15" s="22"/>
      <c r="CCZ15" s="22"/>
      <c r="CDA15" s="22"/>
      <c r="CDB15" s="22"/>
      <c r="CDC15" s="22"/>
      <c r="CDD15" s="22"/>
      <c r="CDE15" s="22"/>
      <c r="CDF15" s="22"/>
      <c r="CDG15" s="22"/>
      <c r="CDH15" s="22"/>
      <c r="CDI15" s="22"/>
      <c r="CDJ15" s="22"/>
      <c r="CDK15" s="22"/>
      <c r="CDL15" s="22"/>
      <c r="CDM15" s="22"/>
      <c r="CDN15" s="22"/>
      <c r="CDO15" s="22"/>
      <c r="CDP15" s="22"/>
      <c r="CDQ15" s="22"/>
      <c r="CDR15" s="22"/>
      <c r="CDS15" s="22"/>
      <c r="CDT15" s="22"/>
      <c r="CDU15" s="22"/>
      <c r="CDV15" s="22"/>
      <c r="CDW15" s="22"/>
      <c r="CDX15" s="22"/>
      <c r="CDY15" s="22"/>
      <c r="CDZ15" s="22"/>
      <c r="CEA15" s="22"/>
      <c r="CEB15" s="22"/>
      <c r="CEC15" s="22"/>
      <c r="CED15" s="22"/>
      <c r="CEE15" s="22"/>
      <c r="CEF15" s="22"/>
      <c r="CEG15" s="22"/>
      <c r="CEH15" s="22"/>
      <c r="CEI15" s="22"/>
      <c r="CEJ15" s="22"/>
      <c r="CEK15" s="22"/>
      <c r="CEL15" s="22"/>
      <c r="CEM15" s="22"/>
      <c r="CEN15" s="22"/>
      <c r="CEO15" s="22"/>
      <c r="CEP15" s="22"/>
      <c r="CEQ15" s="22"/>
      <c r="CER15" s="22"/>
      <c r="CES15" s="22"/>
      <c r="CET15" s="22"/>
      <c r="CEU15" s="22"/>
      <c r="CEV15" s="22"/>
      <c r="CEW15" s="22"/>
      <c r="CEX15" s="22"/>
      <c r="CEY15" s="22"/>
      <c r="CEZ15" s="22"/>
      <c r="CFA15" s="22"/>
      <c r="CFB15" s="22"/>
      <c r="CFC15" s="22"/>
      <c r="CFD15" s="22"/>
      <c r="CFE15" s="22"/>
      <c r="CFF15" s="22"/>
      <c r="CFG15" s="22"/>
      <c r="CFH15" s="22"/>
      <c r="CFI15" s="22"/>
      <c r="CFJ15" s="22"/>
      <c r="CFK15" s="22"/>
      <c r="CFL15" s="22"/>
      <c r="CFM15" s="22"/>
      <c r="CFN15" s="22"/>
      <c r="CFO15" s="22"/>
      <c r="CFP15" s="22"/>
      <c r="CFQ15" s="22"/>
      <c r="CFR15" s="22"/>
      <c r="CFS15" s="22"/>
      <c r="CFT15" s="22"/>
      <c r="CFU15" s="22"/>
      <c r="CFV15" s="22"/>
      <c r="CFW15" s="22"/>
      <c r="CFX15" s="22"/>
      <c r="CFY15" s="22"/>
      <c r="CFZ15" s="22"/>
      <c r="CGA15" s="22"/>
      <c r="CGB15" s="22"/>
      <c r="CGC15" s="22"/>
      <c r="CGD15" s="22"/>
      <c r="CGE15" s="22"/>
      <c r="CGF15" s="22"/>
      <c r="CGG15" s="22"/>
      <c r="CGH15" s="22"/>
      <c r="CGI15" s="22"/>
      <c r="CGJ15" s="22"/>
      <c r="CGK15" s="22"/>
      <c r="CGL15" s="22"/>
      <c r="CGM15" s="22"/>
      <c r="CGN15" s="22"/>
      <c r="CGO15" s="22"/>
      <c r="CGP15" s="22"/>
      <c r="CGQ15" s="22"/>
      <c r="CGR15" s="22"/>
      <c r="CGS15" s="22"/>
      <c r="CGT15" s="22"/>
      <c r="CGU15" s="22"/>
      <c r="CGV15" s="22"/>
      <c r="CGW15" s="22"/>
      <c r="CGX15" s="22"/>
      <c r="CGY15" s="22"/>
      <c r="CGZ15" s="22"/>
      <c r="CHA15" s="22"/>
      <c r="CHB15" s="22"/>
      <c r="CHC15" s="22"/>
      <c r="CHD15" s="22"/>
      <c r="CHE15" s="22"/>
      <c r="CHF15" s="22"/>
      <c r="CHG15" s="22"/>
      <c r="CHH15" s="22"/>
      <c r="CHI15" s="22"/>
      <c r="CHJ15" s="22"/>
      <c r="CHK15" s="22"/>
      <c r="CHL15" s="22"/>
      <c r="CHM15" s="22"/>
      <c r="CHN15" s="22"/>
      <c r="CHO15" s="22"/>
      <c r="CHP15" s="22"/>
      <c r="CHQ15" s="22"/>
      <c r="CHR15" s="22"/>
      <c r="CHS15" s="22"/>
      <c r="CHT15" s="22"/>
      <c r="CHU15" s="22"/>
      <c r="CHV15" s="22"/>
      <c r="CHW15" s="22"/>
      <c r="CHX15" s="22"/>
      <c r="CHY15" s="22"/>
      <c r="CHZ15" s="22"/>
      <c r="CIA15" s="22"/>
      <c r="CIB15" s="22"/>
      <c r="CIC15" s="22"/>
      <c r="CID15" s="22"/>
      <c r="CIE15" s="22"/>
      <c r="CIF15" s="22"/>
      <c r="CIG15" s="22"/>
      <c r="CIH15" s="22"/>
      <c r="CII15" s="22"/>
      <c r="CIJ15" s="22"/>
      <c r="CIK15" s="22"/>
      <c r="CIL15" s="22"/>
      <c r="CIM15" s="22"/>
      <c r="CIN15" s="22"/>
      <c r="CIO15" s="22"/>
      <c r="CIP15" s="22"/>
      <c r="CIQ15" s="22"/>
      <c r="CIR15" s="22"/>
      <c r="CIS15" s="22"/>
      <c r="CIT15" s="22"/>
      <c r="CIU15" s="22"/>
      <c r="CIV15" s="22"/>
      <c r="CIW15" s="22"/>
      <c r="CIX15" s="22"/>
      <c r="CIY15" s="22"/>
      <c r="CIZ15" s="22"/>
      <c r="CJA15" s="22"/>
      <c r="CJB15" s="22"/>
      <c r="CJC15" s="22"/>
      <c r="CJD15" s="22"/>
      <c r="CJE15" s="22"/>
      <c r="CJF15" s="22"/>
      <c r="CJG15" s="22"/>
      <c r="CJH15" s="22"/>
      <c r="CJI15" s="22"/>
      <c r="CJJ15" s="22"/>
      <c r="CJK15" s="22"/>
      <c r="CJL15" s="22"/>
      <c r="CJM15" s="22"/>
      <c r="CJN15" s="22"/>
      <c r="CJO15" s="22"/>
      <c r="CJP15" s="22"/>
      <c r="CJQ15" s="22"/>
      <c r="CJR15" s="22"/>
      <c r="CJS15" s="22"/>
      <c r="CJT15" s="22"/>
      <c r="CJU15" s="22"/>
      <c r="CJV15" s="22"/>
      <c r="CJW15" s="22"/>
      <c r="CJX15" s="22"/>
      <c r="CJY15" s="22"/>
      <c r="CJZ15" s="22"/>
      <c r="CKA15" s="22"/>
      <c r="CKB15" s="22"/>
      <c r="CKC15" s="22"/>
      <c r="CKD15" s="22"/>
      <c r="CKE15" s="22"/>
      <c r="CKF15" s="22"/>
      <c r="CKG15" s="22"/>
      <c r="CKH15" s="22"/>
      <c r="CKI15" s="22"/>
      <c r="CKJ15" s="22"/>
      <c r="CKK15" s="22"/>
      <c r="CKL15" s="22"/>
      <c r="CKM15" s="22"/>
      <c r="CKN15" s="22"/>
      <c r="CKO15" s="22"/>
      <c r="CKP15" s="22"/>
      <c r="CKQ15" s="22"/>
      <c r="CKR15" s="22"/>
      <c r="CKS15" s="22"/>
      <c r="CKT15" s="22"/>
      <c r="CKU15" s="22"/>
      <c r="CKV15" s="22"/>
      <c r="CKW15" s="22"/>
      <c r="CKX15" s="22"/>
      <c r="CKY15" s="22"/>
      <c r="CKZ15" s="22"/>
      <c r="CLA15" s="22"/>
      <c r="CLB15" s="22"/>
      <c r="CLC15" s="22"/>
      <c r="CLD15" s="22"/>
      <c r="CLE15" s="22"/>
      <c r="CLF15" s="22"/>
      <c r="CLG15" s="22"/>
      <c r="CLH15" s="22"/>
      <c r="CLI15" s="22"/>
      <c r="CLJ15" s="22"/>
      <c r="CLK15" s="22"/>
      <c r="CLL15" s="22"/>
      <c r="CLM15" s="22"/>
      <c r="CLN15" s="22"/>
      <c r="CLO15" s="22"/>
      <c r="CLP15" s="22"/>
      <c r="CLQ15" s="22"/>
      <c r="CLR15" s="22"/>
      <c r="CLS15" s="22"/>
      <c r="CLT15" s="22"/>
      <c r="CLU15" s="22"/>
      <c r="CLV15" s="22"/>
      <c r="CLW15" s="22"/>
      <c r="CLX15" s="22"/>
      <c r="CLY15" s="22"/>
      <c r="CLZ15" s="22"/>
      <c r="CMA15" s="22"/>
      <c r="CMB15" s="22"/>
      <c r="CMC15" s="22"/>
      <c r="CMD15" s="22"/>
      <c r="CME15" s="22"/>
      <c r="CMF15" s="22"/>
      <c r="CMG15" s="22"/>
      <c r="CMH15" s="22"/>
      <c r="CMI15" s="22"/>
      <c r="CMJ15" s="22"/>
      <c r="CMK15" s="22"/>
      <c r="CML15" s="22"/>
      <c r="CMM15" s="22"/>
      <c r="CMN15" s="22"/>
      <c r="CMO15" s="22"/>
      <c r="CMP15" s="22"/>
      <c r="CMQ15" s="22"/>
      <c r="CMR15" s="22"/>
      <c r="CMS15" s="22"/>
      <c r="CMT15" s="22"/>
      <c r="CMU15" s="22"/>
      <c r="CMV15" s="22"/>
      <c r="CMW15" s="22"/>
      <c r="CMX15" s="22"/>
      <c r="CMY15" s="22"/>
      <c r="CMZ15" s="22"/>
      <c r="CNA15" s="22"/>
      <c r="CNB15" s="22"/>
      <c r="CNC15" s="22"/>
      <c r="CND15" s="22"/>
      <c r="CNE15" s="22"/>
      <c r="CNF15" s="22"/>
      <c r="CNG15" s="22"/>
      <c r="CNH15" s="22"/>
      <c r="CNI15" s="22"/>
      <c r="CNJ15" s="22"/>
      <c r="CNK15" s="22"/>
      <c r="CNL15" s="22"/>
      <c r="CNM15" s="22"/>
      <c r="CNN15" s="22"/>
      <c r="CNO15" s="22"/>
      <c r="CNP15" s="22"/>
      <c r="CNQ15" s="22"/>
      <c r="CNR15" s="22"/>
      <c r="CNS15" s="22"/>
      <c r="CNT15" s="22"/>
      <c r="CNU15" s="22"/>
      <c r="CNV15" s="22"/>
      <c r="CNW15" s="22"/>
      <c r="CNX15" s="22"/>
      <c r="CNY15" s="22"/>
      <c r="CNZ15" s="22"/>
      <c r="COA15" s="22"/>
      <c r="COB15" s="22"/>
      <c r="COC15" s="22"/>
      <c r="COD15" s="22"/>
      <c r="COE15" s="22"/>
      <c r="COF15" s="22"/>
      <c r="COG15" s="22"/>
      <c r="COH15" s="22"/>
      <c r="COI15" s="22"/>
      <c r="COJ15" s="22"/>
      <c r="COK15" s="22"/>
      <c r="COL15" s="22"/>
      <c r="COM15" s="22"/>
      <c r="CON15" s="22"/>
      <c r="COO15" s="22"/>
      <c r="COP15" s="22"/>
      <c r="COQ15" s="22"/>
      <c r="COR15" s="22"/>
      <c r="COS15" s="22"/>
      <c r="COT15" s="22"/>
      <c r="COU15" s="22"/>
      <c r="COV15" s="22"/>
      <c r="COW15" s="22"/>
      <c r="COX15" s="22"/>
      <c r="COY15" s="22"/>
      <c r="COZ15" s="22"/>
      <c r="CPA15" s="22"/>
      <c r="CPB15" s="22"/>
      <c r="CPC15" s="22"/>
      <c r="CPD15" s="22"/>
      <c r="CPE15" s="22"/>
      <c r="CPF15" s="22"/>
      <c r="CPG15" s="22"/>
      <c r="CPH15" s="22"/>
      <c r="CPI15" s="22"/>
      <c r="CPJ15" s="22"/>
      <c r="CPK15" s="22"/>
      <c r="CPL15" s="22"/>
      <c r="CPM15" s="22"/>
      <c r="CPN15" s="22"/>
      <c r="CPO15" s="22"/>
      <c r="CPP15" s="22"/>
      <c r="CPQ15" s="22"/>
      <c r="CPR15" s="22"/>
      <c r="CPS15" s="22"/>
      <c r="CPT15" s="22"/>
      <c r="CPU15" s="22"/>
      <c r="CPV15" s="22"/>
      <c r="CPW15" s="22"/>
      <c r="CPX15" s="22"/>
      <c r="CPY15" s="22"/>
      <c r="CPZ15" s="22"/>
      <c r="CQA15" s="22"/>
      <c r="CQB15" s="22"/>
      <c r="CQC15" s="22"/>
      <c r="CQD15" s="22"/>
      <c r="CQE15" s="22"/>
      <c r="CQF15" s="22"/>
      <c r="CQG15" s="22"/>
      <c r="CQH15" s="22"/>
      <c r="CQI15" s="22"/>
      <c r="CQJ15" s="22"/>
      <c r="CQK15" s="22"/>
      <c r="CQL15" s="22"/>
      <c r="CQM15" s="22"/>
      <c r="CQN15" s="22"/>
      <c r="CQO15" s="22"/>
      <c r="CQP15" s="22"/>
      <c r="CQQ15" s="22"/>
      <c r="CQR15" s="22"/>
      <c r="CQS15" s="22"/>
      <c r="CQT15" s="22"/>
      <c r="CQU15" s="22"/>
      <c r="CQV15" s="22"/>
      <c r="CQW15" s="22"/>
      <c r="CQX15" s="22"/>
      <c r="CQY15" s="22"/>
      <c r="CQZ15" s="22"/>
      <c r="CRA15" s="22"/>
      <c r="CRB15" s="22"/>
      <c r="CRC15" s="22"/>
      <c r="CRD15" s="22"/>
      <c r="CRE15" s="22"/>
      <c r="CRF15" s="22"/>
      <c r="CRG15" s="22"/>
      <c r="CRH15" s="22"/>
      <c r="CRI15" s="22"/>
      <c r="CRJ15" s="22"/>
      <c r="CRK15" s="22"/>
      <c r="CRL15" s="22"/>
      <c r="CRM15" s="22"/>
      <c r="CRN15" s="22"/>
      <c r="CRO15" s="22"/>
      <c r="CRP15" s="22"/>
      <c r="CRQ15" s="22"/>
      <c r="CRR15" s="22"/>
      <c r="CRS15" s="22"/>
      <c r="CRT15" s="22"/>
      <c r="CRU15" s="22"/>
      <c r="CRV15" s="22"/>
      <c r="CRW15" s="22"/>
      <c r="CRX15" s="22"/>
      <c r="CRY15" s="22"/>
      <c r="CRZ15" s="22"/>
      <c r="CSA15" s="22"/>
      <c r="CSB15" s="22"/>
      <c r="CSC15" s="22"/>
      <c r="CSD15" s="22"/>
      <c r="CSE15" s="22"/>
      <c r="CSF15" s="22"/>
      <c r="CSG15" s="22"/>
      <c r="CSH15" s="22"/>
      <c r="CSI15" s="22"/>
      <c r="CSJ15" s="22"/>
      <c r="CSK15" s="22"/>
      <c r="CSL15" s="22"/>
      <c r="CSM15" s="22"/>
      <c r="CSN15" s="22"/>
      <c r="CSO15" s="22"/>
      <c r="CSP15" s="22"/>
      <c r="CSQ15" s="22"/>
      <c r="CSR15" s="22"/>
      <c r="CSS15" s="22"/>
      <c r="CST15" s="22"/>
      <c r="CSU15" s="22"/>
      <c r="CSV15" s="22"/>
      <c r="CSW15" s="22"/>
      <c r="CSX15" s="22"/>
      <c r="CSY15" s="22"/>
      <c r="CSZ15" s="22"/>
      <c r="CTA15" s="22"/>
      <c r="CTB15" s="22"/>
      <c r="CTC15" s="22"/>
      <c r="CTD15" s="22"/>
      <c r="CTE15" s="22"/>
      <c r="CTF15" s="22"/>
      <c r="CTG15" s="22"/>
      <c r="CTH15" s="22"/>
      <c r="CTI15" s="22"/>
      <c r="CTJ15" s="22"/>
      <c r="CTK15" s="22"/>
      <c r="CTL15" s="22"/>
      <c r="CTM15" s="22"/>
      <c r="CTN15" s="22"/>
      <c r="CTO15" s="22"/>
      <c r="CTP15" s="22"/>
      <c r="CTQ15" s="22"/>
      <c r="CTR15" s="22"/>
      <c r="CTS15" s="22"/>
      <c r="CTT15" s="22"/>
      <c r="CTU15" s="22"/>
      <c r="CTV15" s="22"/>
      <c r="CTW15" s="22"/>
      <c r="CTX15" s="22"/>
      <c r="CTY15" s="22"/>
      <c r="CTZ15" s="22"/>
      <c r="CUA15" s="22"/>
      <c r="CUB15" s="22"/>
      <c r="CUC15" s="22"/>
      <c r="CUD15" s="22"/>
      <c r="CUE15" s="22"/>
      <c r="CUF15" s="22"/>
      <c r="CUG15" s="22"/>
      <c r="CUH15" s="22"/>
      <c r="CUI15" s="22"/>
      <c r="CUJ15" s="22"/>
      <c r="CUK15" s="22"/>
      <c r="CUL15" s="22"/>
      <c r="CUM15" s="22"/>
      <c r="CUN15" s="22"/>
      <c r="CUO15" s="22"/>
      <c r="CUP15" s="22"/>
      <c r="CUQ15" s="22"/>
      <c r="CUR15" s="22"/>
      <c r="CUS15" s="22"/>
      <c r="CUT15" s="22"/>
      <c r="CUU15" s="22"/>
      <c r="CUV15" s="22"/>
      <c r="CUW15" s="22"/>
      <c r="CUX15" s="22"/>
      <c r="CUY15" s="22"/>
      <c r="CUZ15" s="22"/>
      <c r="CVA15" s="22"/>
      <c r="CVB15" s="22"/>
      <c r="CVC15" s="22"/>
      <c r="CVD15" s="22"/>
      <c r="CVE15" s="22"/>
      <c r="CVF15" s="22"/>
      <c r="CVG15" s="22"/>
      <c r="CVH15" s="22"/>
      <c r="CVI15" s="22"/>
      <c r="CVJ15" s="22"/>
      <c r="CVK15" s="22"/>
      <c r="CVL15" s="22"/>
      <c r="CVM15" s="22"/>
      <c r="CVN15" s="22"/>
      <c r="CVO15" s="22"/>
      <c r="CVP15" s="22"/>
      <c r="CVQ15" s="22"/>
      <c r="CVR15" s="22"/>
      <c r="CVS15" s="22"/>
      <c r="CVT15" s="22"/>
      <c r="CVU15" s="22"/>
      <c r="CVV15" s="22"/>
      <c r="CVW15" s="22"/>
      <c r="CVX15" s="22"/>
      <c r="CVY15" s="22"/>
      <c r="CVZ15" s="22"/>
      <c r="CWA15" s="22"/>
      <c r="CWB15" s="22"/>
      <c r="CWC15" s="22"/>
      <c r="CWD15" s="22"/>
      <c r="CWE15" s="22"/>
      <c r="CWF15" s="22"/>
      <c r="CWG15" s="22"/>
      <c r="CWH15" s="22"/>
      <c r="CWI15" s="22"/>
      <c r="CWJ15" s="22"/>
      <c r="CWK15" s="22"/>
      <c r="CWL15" s="22"/>
      <c r="CWM15" s="22"/>
      <c r="CWN15" s="22"/>
      <c r="CWO15" s="22"/>
      <c r="CWP15" s="22"/>
      <c r="CWQ15" s="22"/>
      <c r="CWR15" s="22"/>
      <c r="CWS15" s="22"/>
      <c r="CWT15" s="22"/>
      <c r="CWU15" s="22"/>
      <c r="CWV15" s="22"/>
      <c r="CWW15" s="22"/>
      <c r="CWX15" s="22"/>
      <c r="CWY15" s="22"/>
      <c r="CWZ15" s="22"/>
      <c r="CXA15" s="22"/>
      <c r="CXB15" s="22"/>
      <c r="CXC15" s="22"/>
      <c r="CXD15" s="22"/>
      <c r="CXE15" s="22"/>
      <c r="CXF15" s="22"/>
      <c r="CXG15" s="22"/>
      <c r="CXH15" s="22"/>
      <c r="CXI15" s="22"/>
      <c r="CXJ15" s="22"/>
      <c r="CXK15" s="22"/>
      <c r="CXL15" s="22"/>
      <c r="CXM15" s="22"/>
      <c r="CXN15" s="22"/>
      <c r="CXO15" s="22"/>
      <c r="CXP15" s="22"/>
      <c r="CXQ15" s="22"/>
      <c r="CXR15" s="22"/>
      <c r="CXS15" s="22"/>
      <c r="CXT15" s="22"/>
      <c r="CXU15" s="22"/>
      <c r="CXV15" s="22"/>
      <c r="CXW15" s="22"/>
      <c r="CXX15" s="22"/>
      <c r="CXY15" s="22"/>
      <c r="CXZ15" s="22"/>
      <c r="CYA15" s="22"/>
      <c r="CYB15" s="22"/>
      <c r="CYC15" s="22"/>
      <c r="CYD15" s="22"/>
      <c r="CYE15" s="22"/>
      <c r="CYF15" s="22"/>
      <c r="CYG15" s="22"/>
      <c r="CYH15" s="22"/>
      <c r="CYI15" s="22"/>
      <c r="CYJ15" s="22"/>
      <c r="CYK15" s="22"/>
      <c r="CYL15" s="22"/>
      <c r="CYM15" s="22"/>
      <c r="CYN15" s="22"/>
      <c r="CYO15" s="22"/>
      <c r="CYP15" s="22"/>
      <c r="CYQ15" s="22"/>
      <c r="CYR15" s="22"/>
      <c r="CYS15" s="22"/>
      <c r="CYT15" s="22"/>
      <c r="CYU15" s="22"/>
      <c r="CYV15" s="22"/>
      <c r="CYW15" s="22"/>
      <c r="CYX15" s="22"/>
      <c r="CYY15" s="22"/>
      <c r="CYZ15" s="22"/>
      <c r="CZA15" s="22"/>
      <c r="CZB15" s="22"/>
      <c r="CZC15" s="22"/>
      <c r="CZD15" s="22"/>
      <c r="CZE15" s="22"/>
      <c r="CZF15" s="22"/>
      <c r="CZG15" s="22"/>
      <c r="CZH15" s="22"/>
      <c r="CZI15" s="22"/>
      <c r="CZJ15" s="22"/>
      <c r="CZK15" s="22"/>
      <c r="CZL15" s="22"/>
      <c r="CZM15" s="22"/>
      <c r="CZN15" s="22"/>
      <c r="CZO15" s="22"/>
      <c r="CZP15" s="22"/>
      <c r="CZQ15" s="22"/>
      <c r="CZR15" s="22"/>
      <c r="CZS15" s="22"/>
      <c r="CZT15" s="22"/>
      <c r="CZU15" s="22"/>
      <c r="CZV15" s="22"/>
      <c r="CZW15" s="22"/>
      <c r="CZX15" s="22"/>
      <c r="CZY15" s="22"/>
      <c r="CZZ15" s="22"/>
      <c r="DAA15" s="22"/>
      <c r="DAB15" s="22"/>
      <c r="DAC15" s="22"/>
      <c r="DAD15" s="22"/>
    </row>
    <row r="16" spans="1:2734" ht="21" customHeight="1" thickTop="1" thickBot="1" x14ac:dyDescent="0.35">
      <c r="A16" s="16"/>
      <c r="B16" s="57" t="s">
        <v>63</v>
      </c>
      <c r="C16" s="58" t="s">
        <v>64</v>
      </c>
      <c r="D16" s="16"/>
      <c r="E16" s="17"/>
      <c r="F16" s="36">
        <v>13</v>
      </c>
      <c r="G16" s="37" t="s">
        <v>65</v>
      </c>
      <c r="H16" s="37"/>
      <c r="I16" s="37"/>
      <c r="J16" s="37"/>
      <c r="K16" s="37"/>
      <c r="L16" s="37"/>
      <c r="M16" s="38"/>
      <c r="N16" s="39"/>
      <c r="O16" s="17"/>
      <c r="P16" s="22"/>
      <c r="Q16" s="22"/>
      <c r="R16" s="22"/>
      <c r="S16" s="22"/>
      <c r="T16" s="22"/>
      <c r="U16" s="22"/>
      <c r="V16" s="22"/>
      <c r="W16" s="22"/>
      <c r="X16" s="22"/>
      <c r="Y16" s="22"/>
      <c r="Z16" s="22"/>
      <c r="AA16" s="59"/>
      <c r="AB16" s="60" t="s">
        <v>66</v>
      </c>
      <c r="AC16" s="61">
        <f t="shared" ref="AC16" si="12">IF($M16=AC$1,AC$2,0)</f>
        <v>0</v>
      </c>
      <c r="AD16" s="61">
        <f t="shared" si="7"/>
        <v>0</v>
      </c>
      <c r="AE16" s="61">
        <f t="shared" si="7"/>
        <v>0</v>
      </c>
      <c r="AF16" s="61">
        <f t="shared" si="7"/>
        <v>0</v>
      </c>
      <c r="AG16" s="61">
        <f t="shared" si="7"/>
        <v>0</v>
      </c>
      <c r="AH16" s="61">
        <f t="shared" si="7"/>
        <v>0</v>
      </c>
      <c r="AI16" s="61">
        <f t="shared" si="7"/>
        <v>0</v>
      </c>
      <c r="AJ16" s="62">
        <f t="shared" ref="AJ16:AJ23" si="13">SUM(AC16:AI16)</f>
        <v>0</v>
      </c>
      <c r="AK16" s="63"/>
      <c r="AL16" s="31"/>
      <c r="AM16" s="31"/>
      <c r="AN16" s="44">
        <f t="shared" si="0"/>
        <v>0</v>
      </c>
      <c r="AO16" s="22"/>
      <c r="AP16" s="64" t="str">
        <f>CONCATENATE($AP6,$AQ8,$AS$6)</f>
        <v xml:space="preserve">You are slightly prone to lean politically rightward. </v>
      </c>
      <c r="AQ16" s="22"/>
      <c r="AR16" s="22"/>
      <c r="AS16" s="22"/>
      <c r="AT16" s="22"/>
      <c r="AU16" s="56">
        <f>AV16-AY$13</f>
        <v>0</v>
      </c>
      <c r="AV16" s="65">
        <f t="shared" ref="AV16:AV19" si="14">AU15</f>
        <v>5</v>
      </c>
      <c r="AW16" s="22" t="str">
        <f t="shared" si="11"/>
        <v>0 to 5</v>
      </c>
      <c r="AX16" s="22"/>
      <c r="AY16" s="64" t="str">
        <f>CONCATENATE($AP9,$AQ8,$AS$6)</f>
        <v xml:space="preserve">you are slightly prone to lean politically rightward. </v>
      </c>
      <c r="AZ16" s="22"/>
      <c r="BA16" s="22"/>
      <c r="BB16" s="22"/>
      <c r="BC16" s="22"/>
      <c r="BD16" s="22"/>
      <c r="BE16" s="22"/>
      <c r="BF16" s="22"/>
      <c r="BG16" s="22"/>
      <c r="BH16" s="22"/>
      <c r="BI16" s="22"/>
      <c r="BJ16" s="22"/>
      <c r="BK16" s="22"/>
      <c r="BL16" s="22"/>
      <c r="BM16" s="22"/>
      <c r="BN16" s="22"/>
      <c r="BO16" s="22"/>
      <c r="BP16" s="22"/>
      <c r="BQ16" s="22"/>
      <c r="BR16" s="22"/>
      <c r="BS16" s="22"/>
      <c r="BT16" s="22"/>
      <c r="BU16" s="22"/>
      <c r="BV16" s="22"/>
      <c r="BW16" s="22"/>
      <c r="BX16" s="22"/>
      <c r="BY16" s="22"/>
      <c r="BZ16" s="22"/>
      <c r="CA16" s="22"/>
      <c r="CB16" s="22"/>
      <c r="CC16" s="22"/>
      <c r="CD16" s="22"/>
      <c r="CE16" s="22"/>
      <c r="CF16" s="22"/>
      <c r="CG16" s="22"/>
      <c r="CH16" s="22"/>
      <c r="CI16" s="22"/>
      <c r="CJ16" s="22"/>
      <c r="CK16" s="22"/>
      <c r="CL16" s="22"/>
      <c r="CM16" s="22"/>
      <c r="CN16" s="22"/>
      <c r="CO16" s="22"/>
      <c r="CP16" s="22"/>
      <c r="CQ16" s="22"/>
      <c r="CR16" s="22"/>
      <c r="CS16" s="22"/>
      <c r="CT16" s="22"/>
      <c r="CU16" s="22"/>
      <c r="CV16" s="22"/>
      <c r="CW16" s="22"/>
      <c r="CX16" s="22"/>
      <c r="CY16" s="22"/>
      <c r="CZ16" s="22"/>
      <c r="DA16" s="22"/>
      <c r="DB16" s="22"/>
      <c r="DC16" s="22"/>
      <c r="DD16" s="22"/>
      <c r="DE16" s="22"/>
      <c r="DF16" s="22"/>
      <c r="DG16" s="22"/>
      <c r="DH16" s="22"/>
      <c r="DI16" s="22"/>
      <c r="DJ16" s="22"/>
      <c r="DK16" s="22"/>
      <c r="DL16" s="22"/>
      <c r="DM16" s="22"/>
      <c r="DN16" s="22"/>
      <c r="DO16" s="22"/>
      <c r="DP16" s="22"/>
      <c r="DQ16" s="22"/>
      <c r="DR16" s="22"/>
      <c r="DS16" s="22"/>
      <c r="DT16" s="22"/>
      <c r="DU16" s="22"/>
      <c r="DV16" s="22"/>
      <c r="DW16" s="22"/>
      <c r="DX16" s="22"/>
      <c r="DY16" s="22"/>
      <c r="DZ16" s="22"/>
      <c r="EA16" s="22"/>
      <c r="EB16" s="22"/>
      <c r="EC16" s="22"/>
      <c r="ED16" s="22"/>
      <c r="EE16" s="22"/>
      <c r="EF16" s="22"/>
      <c r="EG16" s="22"/>
      <c r="EH16" s="22"/>
      <c r="EI16" s="22"/>
      <c r="EJ16" s="22"/>
      <c r="EK16" s="22"/>
      <c r="EL16" s="22"/>
      <c r="EM16" s="22"/>
      <c r="EN16" s="22"/>
      <c r="EO16" s="22"/>
      <c r="EP16" s="22"/>
      <c r="EQ16" s="22"/>
      <c r="ER16" s="22"/>
      <c r="ES16" s="22"/>
      <c r="ET16" s="22"/>
      <c r="EU16" s="22"/>
      <c r="EV16" s="22"/>
      <c r="EW16" s="22"/>
      <c r="EX16" s="22"/>
      <c r="EY16" s="22"/>
      <c r="EZ16" s="22"/>
      <c r="FA16" s="22"/>
      <c r="FB16" s="22"/>
      <c r="FC16" s="22"/>
      <c r="FD16" s="22"/>
      <c r="FE16" s="22"/>
      <c r="FF16" s="22"/>
      <c r="FG16" s="22"/>
      <c r="FH16" s="22"/>
      <c r="FI16" s="22"/>
      <c r="FJ16" s="22"/>
      <c r="FK16" s="22"/>
      <c r="FL16" s="22"/>
      <c r="FM16" s="22"/>
      <c r="FN16" s="22"/>
      <c r="FO16" s="22"/>
      <c r="FP16" s="22"/>
      <c r="FQ16" s="22"/>
      <c r="FR16" s="22"/>
      <c r="FS16" s="22"/>
      <c r="FT16" s="22"/>
      <c r="FU16" s="22"/>
      <c r="FV16" s="22"/>
      <c r="FW16" s="22"/>
      <c r="FX16" s="22"/>
      <c r="FY16" s="22"/>
      <c r="FZ16" s="22"/>
      <c r="GA16" s="22"/>
      <c r="GB16" s="22"/>
      <c r="GC16" s="22"/>
      <c r="GD16" s="22"/>
      <c r="GE16" s="22"/>
      <c r="GF16" s="22"/>
      <c r="GG16" s="22"/>
      <c r="GH16" s="22"/>
      <c r="GI16" s="22"/>
      <c r="GJ16" s="22"/>
      <c r="GK16" s="22"/>
      <c r="GL16" s="22"/>
      <c r="GM16" s="22"/>
      <c r="GN16" s="22"/>
      <c r="GO16" s="22"/>
      <c r="GP16" s="22"/>
      <c r="GQ16" s="22"/>
      <c r="GR16" s="22"/>
      <c r="GS16" s="22"/>
      <c r="GT16" s="22"/>
      <c r="GU16" s="22"/>
      <c r="GV16" s="22"/>
      <c r="GW16" s="22"/>
      <c r="GX16" s="22"/>
      <c r="GY16" s="22"/>
      <c r="GZ16" s="22"/>
      <c r="HA16" s="22"/>
      <c r="HB16" s="22"/>
      <c r="HC16" s="22"/>
      <c r="HD16" s="22"/>
      <c r="HE16" s="22"/>
      <c r="HF16" s="22"/>
      <c r="HG16" s="22"/>
      <c r="HH16" s="22"/>
      <c r="HI16" s="22"/>
      <c r="HJ16" s="22"/>
      <c r="HK16" s="22"/>
      <c r="HL16" s="22"/>
      <c r="HM16" s="22"/>
      <c r="HN16" s="22"/>
      <c r="HO16" s="22"/>
      <c r="HP16" s="22"/>
      <c r="HQ16" s="22"/>
      <c r="HR16" s="22"/>
      <c r="HS16" s="22"/>
      <c r="HT16" s="22"/>
      <c r="HU16" s="22"/>
      <c r="HV16" s="22"/>
      <c r="HW16" s="22"/>
      <c r="HX16" s="22"/>
      <c r="HY16" s="22"/>
      <c r="HZ16" s="22"/>
      <c r="IA16" s="22"/>
      <c r="IB16" s="22"/>
      <c r="IC16" s="22"/>
      <c r="ID16" s="22"/>
      <c r="IE16" s="22"/>
      <c r="IF16" s="22"/>
      <c r="IG16" s="22"/>
      <c r="IH16" s="22"/>
      <c r="II16" s="22"/>
      <c r="IJ16" s="22"/>
      <c r="IK16" s="22"/>
      <c r="IL16" s="22"/>
      <c r="IM16" s="22"/>
      <c r="IN16" s="22"/>
      <c r="IO16" s="22"/>
      <c r="IP16" s="22"/>
      <c r="IQ16" s="22"/>
      <c r="IR16" s="22"/>
      <c r="IS16" s="22"/>
      <c r="IT16" s="22"/>
      <c r="IU16" s="22"/>
      <c r="IV16" s="22"/>
      <c r="IW16" s="22"/>
      <c r="IX16" s="22"/>
      <c r="IY16" s="22"/>
      <c r="IZ16" s="22"/>
      <c r="JA16" s="22"/>
      <c r="JB16" s="22"/>
      <c r="JC16" s="22"/>
      <c r="JD16" s="22"/>
      <c r="JE16" s="22"/>
      <c r="JF16" s="22"/>
      <c r="JG16" s="22"/>
      <c r="JH16" s="22"/>
      <c r="JI16" s="22"/>
      <c r="JJ16" s="22"/>
      <c r="JK16" s="22"/>
      <c r="JL16" s="22"/>
      <c r="JM16" s="22"/>
      <c r="JN16" s="22"/>
      <c r="JO16" s="22"/>
      <c r="JP16" s="22"/>
      <c r="JQ16" s="22"/>
      <c r="JR16" s="22"/>
      <c r="JS16" s="22"/>
      <c r="JT16" s="22"/>
      <c r="JU16" s="22"/>
      <c r="JV16" s="22"/>
      <c r="JW16" s="22"/>
      <c r="JX16" s="22"/>
      <c r="JY16" s="22"/>
      <c r="JZ16" s="22"/>
      <c r="KA16" s="22"/>
      <c r="KB16" s="22"/>
      <c r="KC16" s="22"/>
      <c r="KD16" s="22"/>
      <c r="KE16" s="22"/>
      <c r="KF16" s="22"/>
      <c r="KG16" s="22"/>
      <c r="KH16" s="22"/>
      <c r="KI16" s="22"/>
      <c r="KJ16" s="22"/>
      <c r="KK16" s="22"/>
      <c r="KL16" s="22"/>
      <c r="KM16" s="22"/>
      <c r="KN16" s="22"/>
      <c r="KO16" s="22"/>
      <c r="KP16" s="22"/>
      <c r="KQ16" s="22"/>
      <c r="KR16" s="22"/>
      <c r="KS16" s="22"/>
      <c r="KT16" s="22"/>
      <c r="KU16" s="22"/>
      <c r="KV16" s="22"/>
      <c r="KW16" s="22"/>
      <c r="KX16" s="22"/>
      <c r="KY16" s="22"/>
      <c r="KZ16" s="22"/>
      <c r="LA16" s="22"/>
      <c r="LB16" s="22"/>
      <c r="LC16" s="22"/>
      <c r="LD16" s="22"/>
      <c r="LE16" s="22"/>
      <c r="LF16" s="22"/>
      <c r="LG16" s="22"/>
      <c r="LH16" s="22"/>
      <c r="LI16" s="22"/>
      <c r="LJ16" s="22"/>
      <c r="LK16" s="22"/>
      <c r="LL16" s="22"/>
      <c r="LM16" s="22"/>
      <c r="LN16" s="22"/>
      <c r="LO16" s="22"/>
      <c r="LP16" s="22"/>
      <c r="LQ16" s="22"/>
      <c r="LR16" s="22"/>
      <c r="LS16" s="22"/>
      <c r="LT16" s="22"/>
      <c r="LU16" s="22"/>
      <c r="LV16" s="22"/>
      <c r="LW16" s="22"/>
      <c r="LX16" s="22"/>
      <c r="LY16" s="22"/>
      <c r="LZ16" s="22"/>
      <c r="MA16" s="22"/>
      <c r="MB16" s="22"/>
      <c r="MC16" s="22"/>
      <c r="MD16" s="22"/>
      <c r="ME16" s="22"/>
      <c r="MF16" s="22"/>
      <c r="MG16" s="22"/>
      <c r="MH16" s="22"/>
      <c r="MI16" s="22"/>
      <c r="MJ16" s="22"/>
      <c r="MK16" s="22"/>
      <c r="ML16" s="22"/>
      <c r="MM16" s="22"/>
      <c r="MN16" s="22"/>
      <c r="MO16" s="22"/>
      <c r="MP16" s="22"/>
      <c r="MQ16" s="22"/>
      <c r="MR16" s="22"/>
      <c r="MS16" s="22"/>
      <c r="MT16" s="22"/>
      <c r="MU16" s="22"/>
      <c r="MV16" s="22"/>
      <c r="MW16" s="22"/>
      <c r="MX16" s="22"/>
      <c r="MY16" s="22"/>
      <c r="MZ16" s="22"/>
      <c r="NA16" s="22"/>
      <c r="NB16" s="22"/>
      <c r="NC16" s="22"/>
      <c r="ND16" s="22"/>
      <c r="NE16" s="22"/>
      <c r="NF16" s="22"/>
      <c r="NG16" s="22"/>
      <c r="NH16" s="22"/>
      <c r="NI16" s="22"/>
      <c r="NJ16" s="22"/>
      <c r="NK16" s="22"/>
      <c r="NL16" s="22"/>
      <c r="NM16" s="22"/>
      <c r="NN16" s="22"/>
      <c r="NO16" s="22"/>
      <c r="NP16" s="22"/>
      <c r="NQ16" s="22"/>
      <c r="NR16" s="22"/>
      <c r="NS16" s="22"/>
      <c r="NT16" s="22"/>
      <c r="NU16" s="22"/>
      <c r="NV16" s="22"/>
      <c r="NW16" s="22"/>
      <c r="NX16" s="22"/>
      <c r="NY16" s="22"/>
      <c r="NZ16" s="22"/>
      <c r="OA16" s="22"/>
      <c r="OB16" s="22"/>
      <c r="OC16" s="22"/>
      <c r="OD16" s="22"/>
      <c r="OE16" s="22"/>
      <c r="OF16" s="22"/>
      <c r="OG16" s="22"/>
      <c r="OH16" s="22"/>
      <c r="OI16" s="22"/>
      <c r="OJ16" s="22"/>
      <c r="OK16" s="22"/>
      <c r="OL16" s="22"/>
      <c r="OM16" s="22"/>
      <c r="ON16" s="22"/>
      <c r="OO16" s="22"/>
      <c r="OP16" s="22"/>
      <c r="OQ16" s="22"/>
      <c r="OR16" s="22"/>
      <c r="OS16" s="22"/>
      <c r="OT16" s="22"/>
      <c r="OU16" s="22"/>
      <c r="OV16" s="22"/>
      <c r="OW16" s="22"/>
      <c r="OX16" s="22"/>
      <c r="OY16" s="22"/>
      <c r="OZ16" s="22"/>
      <c r="PA16" s="22"/>
      <c r="PB16" s="22"/>
      <c r="PC16" s="22"/>
      <c r="PD16" s="22"/>
      <c r="PE16" s="22"/>
      <c r="PF16" s="22"/>
      <c r="PG16" s="22"/>
      <c r="PH16" s="22"/>
      <c r="PI16" s="22"/>
      <c r="PJ16" s="22"/>
      <c r="PK16" s="22"/>
      <c r="PL16" s="22"/>
      <c r="PM16" s="22"/>
      <c r="PN16" s="22"/>
      <c r="PO16" s="22"/>
      <c r="PP16" s="22"/>
      <c r="PQ16" s="22"/>
      <c r="PR16" s="22"/>
      <c r="PS16" s="22"/>
      <c r="PT16" s="22"/>
      <c r="PU16" s="22"/>
      <c r="PV16" s="22"/>
      <c r="PW16" s="22"/>
      <c r="PX16" s="22"/>
      <c r="PY16" s="22"/>
      <c r="PZ16" s="22"/>
      <c r="QA16" s="22"/>
      <c r="QB16" s="22"/>
      <c r="QC16" s="22"/>
      <c r="QD16" s="22"/>
      <c r="QE16" s="22"/>
      <c r="QF16" s="22"/>
      <c r="QG16" s="22"/>
      <c r="QH16" s="22"/>
      <c r="QI16" s="22"/>
      <c r="QJ16" s="22"/>
      <c r="QK16" s="22"/>
      <c r="QL16" s="22"/>
      <c r="QM16" s="22"/>
      <c r="QN16" s="22"/>
      <c r="QO16" s="22"/>
      <c r="QP16" s="22"/>
      <c r="QQ16" s="22"/>
      <c r="QR16" s="22"/>
      <c r="QS16" s="22"/>
      <c r="QT16" s="22"/>
      <c r="QU16" s="22"/>
      <c r="QV16" s="22"/>
      <c r="QW16" s="22"/>
      <c r="QX16" s="22"/>
      <c r="QY16" s="22"/>
      <c r="QZ16" s="22"/>
      <c r="RA16" s="22"/>
      <c r="RB16" s="22"/>
      <c r="RC16" s="22"/>
      <c r="RD16" s="22"/>
      <c r="RE16" s="22"/>
      <c r="RF16" s="22"/>
      <c r="RG16" s="22"/>
      <c r="RH16" s="22"/>
      <c r="RI16" s="22"/>
      <c r="RJ16" s="22"/>
      <c r="RK16" s="22"/>
      <c r="RL16" s="22"/>
      <c r="RM16" s="22"/>
      <c r="RN16" s="22"/>
      <c r="RO16" s="22"/>
      <c r="RP16" s="22"/>
      <c r="RQ16" s="22"/>
      <c r="RR16" s="22"/>
      <c r="RS16" s="22"/>
      <c r="RT16" s="22"/>
      <c r="RU16" s="22"/>
      <c r="RV16" s="22"/>
      <c r="RW16" s="22"/>
      <c r="RX16" s="22"/>
      <c r="RY16" s="22"/>
      <c r="RZ16" s="22"/>
      <c r="SA16" s="22"/>
      <c r="SB16" s="22"/>
      <c r="SC16" s="22"/>
      <c r="SD16" s="22"/>
      <c r="SE16" s="22"/>
      <c r="SF16" s="22"/>
      <c r="SG16" s="22"/>
      <c r="SH16" s="22"/>
      <c r="SI16" s="22"/>
      <c r="SJ16" s="22"/>
      <c r="SK16" s="22"/>
      <c r="SL16" s="22"/>
      <c r="SM16" s="22"/>
      <c r="SN16" s="22"/>
      <c r="SO16" s="22"/>
      <c r="SP16" s="22"/>
      <c r="SQ16" s="22"/>
      <c r="SR16" s="22"/>
      <c r="SS16" s="22"/>
      <c r="ST16" s="22"/>
      <c r="SU16" s="22"/>
      <c r="SV16" s="22"/>
      <c r="SW16" s="22"/>
      <c r="SX16" s="22"/>
      <c r="SY16" s="22"/>
      <c r="SZ16" s="22"/>
      <c r="TA16" s="22"/>
      <c r="TB16" s="22"/>
      <c r="TC16" s="22"/>
      <c r="TD16" s="22"/>
      <c r="TE16" s="22"/>
      <c r="TF16" s="22"/>
      <c r="TG16" s="22"/>
      <c r="TH16" s="22"/>
      <c r="TI16" s="22"/>
      <c r="TJ16" s="22"/>
      <c r="TK16" s="22"/>
      <c r="TL16" s="22"/>
      <c r="TM16" s="22"/>
      <c r="TN16" s="22"/>
      <c r="TO16" s="22"/>
      <c r="TP16" s="22"/>
      <c r="TQ16" s="22"/>
      <c r="TR16" s="22"/>
      <c r="TS16" s="22"/>
      <c r="TT16" s="22"/>
      <c r="TU16" s="22"/>
      <c r="TV16" s="22"/>
      <c r="TW16" s="22"/>
      <c r="TX16" s="22"/>
      <c r="TY16" s="22"/>
      <c r="TZ16" s="22"/>
      <c r="UA16" s="22"/>
      <c r="UB16" s="22"/>
      <c r="UC16" s="22"/>
      <c r="UD16" s="22"/>
      <c r="UE16" s="22"/>
      <c r="UF16" s="22"/>
      <c r="UG16" s="22"/>
      <c r="UH16" s="22"/>
      <c r="UI16" s="22"/>
      <c r="UJ16" s="22"/>
      <c r="UK16" s="22"/>
      <c r="UL16" s="22"/>
      <c r="UM16" s="22"/>
      <c r="UN16" s="22"/>
      <c r="UO16" s="22"/>
      <c r="UP16" s="22"/>
      <c r="UQ16" s="22"/>
      <c r="UR16" s="22"/>
      <c r="US16" s="22"/>
      <c r="UT16" s="22"/>
      <c r="UU16" s="22"/>
      <c r="UV16" s="22"/>
      <c r="UW16" s="22"/>
      <c r="UX16" s="22"/>
      <c r="UY16" s="22"/>
      <c r="UZ16" s="22"/>
      <c r="VA16" s="22"/>
      <c r="VB16" s="22"/>
      <c r="VC16" s="22"/>
      <c r="VD16" s="22"/>
      <c r="VE16" s="22"/>
      <c r="VF16" s="22"/>
      <c r="VG16" s="22"/>
      <c r="VH16" s="22"/>
      <c r="VI16" s="22"/>
      <c r="VJ16" s="22"/>
      <c r="VK16" s="22"/>
      <c r="VL16" s="22"/>
      <c r="VM16" s="22"/>
      <c r="VN16" s="22"/>
      <c r="VO16" s="22"/>
      <c r="VP16" s="22"/>
      <c r="VQ16" s="22"/>
      <c r="VR16" s="22"/>
      <c r="VS16" s="22"/>
      <c r="VT16" s="22"/>
      <c r="VU16" s="22"/>
      <c r="VV16" s="22"/>
      <c r="VW16" s="22"/>
      <c r="VX16" s="22"/>
      <c r="VY16" s="22"/>
      <c r="VZ16" s="22"/>
      <c r="WA16" s="22"/>
      <c r="WB16" s="22"/>
      <c r="WC16" s="22"/>
      <c r="WD16" s="22"/>
      <c r="WE16" s="22"/>
      <c r="WF16" s="22"/>
      <c r="WG16" s="22"/>
      <c r="WH16" s="22"/>
      <c r="WI16" s="22"/>
      <c r="WJ16" s="22"/>
      <c r="WK16" s="22"/>
      <c r="WL16" s="22"/>
      <c r="WM16" s="22"/>
      <c r="WN16" s="22"/>
      <c r="WO16" s="22"/>
      <c r="WP16" s="22"/>
      <c r="WQ16" s="22"/>
      <c r="WR16" s="22"/>
      <c r="WS16" s="22"/>
      <c r="WT16" s="22"/>
      <c r="WU16" s="22"/>
      <c r="WV16" s="22"/>
      <c r="WW16" s="22"/>
      <c r="WX16" s="22"/>
      <c r="WY16" s="22"/>
      <c r="WZ16" s="22"/>
      <c r="XA16" s="22"/>
      <c r="XB16" s="22"/>
      <c r="XC16" s="22"/>
      <c r="XD16" s="22"/>
      <c r="XE16" s="22"/>
      <c r="XF16" s="22"/>
      <c r="XG16" s="22"/>
      <c r="XH16" s="22"/>
      <c r="XI16" s="22"/>
      <c r="XJ16" s="22"/>
      <c r="XK16" s="22"/>
      <c r="XL16" s="22"/>
      <c r="XM16" s="22"/>
      <c r="XN16" s="22"/>
      <c r="XO16" s="22"/>
      <c r="XP16" s="22"/>
      <c r="XQ16" s="22"/>
      <c r="XR16" s="22"/>
      <c r="XS16" s="22"/>
      <c r="XT16" s="22"/>
      <c r="XU16" s="22"/>
      <c r="XV16" s="22"/>
      <c r="XW16" s="22"/>
      <c r="XX16" s="22"/>
      <c r="XY16" s="22"/>
      <c r="XZ16" s="22"/>
      <c r="YA16" s="22"/>
      <c r="YB16" s="22"/>
      <c r="YC16" s="22"/>
      <c r="YD16" s="22"/>
      <c r="YE16" s="22"/>
      <c r="YF16" s="22"/>
      <c r="YG16" s="22"/>
      <c r="YH16" s="22"/>
      <c r="YI16" s="22"/>
      <c r="YJ16" s="22"/>
      <c r="YK16" s="22"/>
      <c r="YL16" s="22"/>
      <c r="YM16" s="22"/>
      <c r="YN16" s="22"/>
      <c r="YO16" s="22"/>
      <c r="YP16" s="22"/>
      <c r="YQ16" s="22"/>
      <c r="YR16" s="22"/>
      <c r="YS16" s="22"/>
      <c r="YT16" s="22"/>
      <c r="YU16" s="22"/>
      <c r="YV16" s="22"/>
      <c r="YW16" s="22"/>
      <c r="YX16" s="22"/>
      <c r="YY16" s="22"/>
      <c r="YZ16" s="22"/>
      <c r="ZA16" s="22"/>
      <c r="ZB16" s="22"/>
      <c r="ZC16" s="22"/>
      <c r="ZD16" s="22"/>
      <c r="ZE16" s="22"/>
      <c r="ZF16" s="22"/>
      <c r="ZG16" s="22"/>
      <c r="ZH16" s="22"/>
      <c r="ZI16" s="22"/>
      <c r="ZJ16" s="22"/>
      <c r="ZK16" s="22"/>
      <c r="ZL16" s="22"/>
      <c r="ZM16" s="22"/>
      <c r="ZN16" s="22"/>
      <c r="ZO16" s="22"/>
      <c r="ZP16" s="22"/>
      <c r="ZQ16" s="22"/>
      <c r="ZR16" s="22"/>
      <c r="ZS16" s="22"/>
      <c r="ZT16" s="22"/>
      <c r="ZU16" s="22"/>
      <c r="ZV16" s="22"/>
      <c r="ZW16" s="22"/>
      <c r="ZX16" s="22"/>
      <c r="ZY16" s="22"/>
      <c r="ZZ16" s="22"/>
      <c r="AAA16" s="22"/>
      <c r="AAB16" s="22"/>
      <c r="AAC16" s="22"/>
      <c r="AAD16" s="22"/>
      <c r="AAE16" s="22"/>
      <c r="AAF16" s="22"/>
      <c r="AAG16" s="22"/>
      <c r="AAH16" s="22"/>
      <c r="AAI16" s="22"/>
      <c r="AAJ16" s="22"/>
      <c r="AAK16" s="22"/>
      <c r="AAL16" s="22"/>
      <c r="AAM16" s="22"/>
      <c r="AAN16" s="22"/>
      <c r="AAO16" s="22"/>
      <c r="AAP16" s="22"/>
      <c r="AAQ16" s="22"/>
      <c r="AAR16" s="22"/>
      <c r="AAS16" s="22"/>
      <c r="AAT16" s="22"/>
      <c r="AAU16" s="22"/>
      <c r="AAV16" s="22"/>
      <c r="AAW16" s="22"/>
      <c r="AAX16" s="22"/>
      <c r="AAY16" s="22"/>
      <c r="AAZ16" s="22"/>
      <c r="ABA16" s="22"/>
      <c r="ABB16" s="22"/>
      <c r="ABC16" s="22"/>
      <c r="ABD16" s="22"/>
      <c r="ABE16" s="22"/>
      <c r="ABF16" s="22"/>
      <c r="ABG16" s="22"/>
      <c r="ABH16" s="22"/>
      <c r="ABI16" s="22"/>
      <c r="ABJ16" s="22"/>
      <c r="ABK16" s="22"/>
      <c r="ABL16" s="22"/>
      <c r="ABM16" s="22"/>
      <c r="ABN16" s="22"/>
      <c r="ABO16" s="22"/>
      <c r="ABP16" s="22"/>
      <c r="ABQ16" s="22"/>
      <c r="ABR16" s="22"/>
      <c r="ABS16" s="22"/>
      <c r="ABT16" s="22"/>
      <c r="ABU16" s="22"/>
      <c r="ABV16" s="22"/>
      <c r="ABW16" s="22"/>
      <c r="ABX16" s="22"/>
      <c r="ABY16" s="22"/>
      <c r="ABZ16" s="22"/>
      <c r="ACA16" s="22"/>
      <c r="ACB16" s="22"/>
      <c r="ACC16" s="22"/>
      <c r="ACD16" s="22"/>
      <c r="ACE16" s="22"/>
      <c r="ACF16" s="22"/>
      <c r="ACG16" s="22"/>
      <c r="ACH16" s="22"/>
      <c r="ACI16" s="22"/>
      <c r="ACJ16" s="22"/>
      <c r="ACK16" s="22"/>
      <c r="ACL16" s="22"/>
      <c r="ACM16" s="22"/>
      <c r="ACN16" s="22"/>
      <c r="ACO16" s="22"/>
      <c r="ACP16" s="22"/>
      <c r="ACQ16" s="22"/>
      <c r="ACR16" s="22"/>
      <c r="ACS16" s="22"/>
      <c r="ACT16" s="22"/>
      <c r="ACU16" s="22"/>
      <c r="ACV16" s="22"/>
      <c r="ACW16" s="22"/>
      <c r="ACX16" s="22"/>
      <c r="ACY16" s="22"/>
      <c r="ACZ16" s="22"/>
      <c r="ADA16" s="22"/>
      <c r="ADB16" s="22"/>
      <c r="ADC16" s="22"/>
      <c r="ADD16" s="22"/>
      <c r="ADE16" s="22"/>
      <c r="ADF16" s="22"/>
      <c r="ADG16" s="22"/>
      <c r="ADH16" s="22"/>
      <c r="ADI16" s="22"/>
      <c r="ADJ16" s="22"/>
      <c r="ADK16" s="22"/>
      <c r="ADL16" s="22"/>
      <c r="ADM16" s="22"/>
      <c r="ADN16" s="22"/>
      <c r="ADO16" s="22"/>
      <c r="ADP16" s="22"/>
      <c r="ADQ16" s="22"/>
      <c r="ADR16" s="22"/>
      <c r="ADS16" s="22"/>
      <c r="ADT16" s="22"/>
      <c r="ADU16" s="22"/>
      <c r="ADV16" s="22"/>
      <c r="ADW16" s="22"/>
      <c r="ADX16" s="22"/>
      <c r="ADY16" s="22"/>
      <c r="ADZ16" s="22"/>
      <c r="AEA16" s="22"/>
      <c r="AEB16" s="22"/>
      <c r="AEC16" s="22"/>
      <c r="AED16" s="22"/>
      <c r="AEE16" s="22"/>
      <c r="AEF16" s="22"/>
      <c r="AEG16" s="22"/>
      <c r="AEH16" s="22"/>
      <c r="AEI16" s="22"/>
      <c r="AEJ16" s="22"/>
      <c r="AEK16" s="22"/>
      <c r="AEL16" s="22"/>
      <c r="AEM16" s="22"/>
      <c r="AEN16" s="22"/>
      <c r="AEO16" s="22"/>
      <c r="AEP16" s="22"/>
      <c r="AEQ16" s="22"/>
      <c r="AER16" s="22"/>
      <c r="AES16" s="22"/>
      <c r="AET16" s="22"/>
      <c r="AEU16" s="22"/>
      <c r="AEV16" s="22"/>
      <c r="AEW16" s="22"/>
      <c r="AEX16" s="22"/>
      <c r="AEY16" s="22"/>
      <c r="AEZ16" s="22"/>
      <c r="AFA16" s="22"/>
      <c r="AFB16" s="22"/>
      <c r="AFC16" s="22"/>
      <c r="AFD16" s="22"/>
      <c r="AFE16" s="22"/>
      <c r="AFF16" s="22"/>
      <c r="AFG16" s="22"/>
      <c r="AFH16" s="22"/>
      <c r="AFI16" s="22"/>
      <c r="AFJ16" s="22"/>
      <c r="AFK16" s="22"/>
      <c r="AFL16" s="22"/>
      <c r="AFM16" s="22"/>
      <c r="AFN16" s="22"/>
      <c r="AFO16" s="22"/>
      <c r="AFP16" s="22"/>
      <c r="AFQ16" s="22"/>
      <c r="AFR16" s="22"/>
      <c r="AFS16" s="22"/>
      <c r="AFT16" s="22"/>
      <c r="AFU16" s="22"/>
      <c r="AFV16" s="22"/>
      <c r="AFW16" s="22"/>
      <c r="AFX16" s="22"/>
      <c r="AFY16" s="22"/>
      <c r="AFZ16" s="22"/>
      <c r="AGA16" s="22"/>
      <c r="AGB16" s="22"/>
      <c r="AGC16" s="22"/>
      <c r="AGD16" s="22"/>
      <c r="AGE16" s="22"/>
      <c r="AGF16" s="22"/>
      <c r="AGG16" s="22"/>
      <c r="AGH16" s="22"/>
      <c r="AGI16" s="22"/>
      <c r="AGJ16" s="22"/>
      <c r="AGK16" s="22"/>
      <c r="AGL16" s="22"/>
      <c r="AGM16" s="22"/>
      <c r="AGN16" s="22"/>
      <c r="AGO16" s="22"/>
      <c r="AGP16" s="22"/>
      <c r="AGQ16" s="22"/>
      <c r="AGR16" s="22"/>
      <c r="AGS16" s="22"/>
      <c r="AGT16" s="22"/>
      <c r="AGU16" s="22"/>
      <c r="AGV16" s="22"/>
      <c r="AGW16" s="22"/>
      <c r="AGX16" s="22"/>
      <c r="AGY16" s="22"/>
      <c r="AGZ16" s="22"/>
      <c r="AHA16" s="22"/>
      <c r="AHB16" s="22"/>
      <c r="AHC16" s="22"/>
      <c r="AHD16" s="22"/>
      <c r="AHE16" s="22"/>
      <c r="AHF16" s="22"/>
      <c r="AHG16" s="22"/>
      <c r="AHH16" s="22"/>
      <c r="AHI16" s="22"/>
      <c r="AHJ16" s="22"/>
      <c r="AHK16" s="22"/>
      <c r="AHL16" s="22"/>
      <c r="AHM16" s="22"/>
      <c r="AHN16" s="22"/>
      <c r="AHO16" s="22"/>
      <c r="AHP16" s="22"/>
      <c r="AHQ16" s="22"/>
      <c r="AHR16" s="22"/>
      <c r="AHS16" s="22"/>
      <c r="AHT16" s="22"/>
      <c r="AHU16" s="22"/>
      <c r="AHV16" s="22"/>
      <c r="AHW16" s="22"/>
      <c r="AHX16" s="22"/>
      <c r="AHY16" s="22"/>
      <c r="AHZ16" s="22"/>
      <c r="AIA16" s="22"/>
      <c r="AIB16" s="22"/>
      <c r="AIC16" s="22"/>
      <c r="AID16" s="22"/>
      <c r="AIE16" s="22"/>
      <c r="AIF16" s="22"/>
      <c r="AIG16" s="22"/>
      <c r="AIH16" s="22"/>
      <c r="AII16" s="22"/>
      <c r="AIJ16" s="22"/>
      <c r="AIK16" s="22"/>
      <c r="AIL16" s="22"/>
      <c r="AIM16" s="22"/>
      <c r="AIN16" s="22"/>
      <c r="AIO16" s="22"/>
      <c r="AIP16" s="22"/>
      <c r="AIQ16" s="22"/>
      <c r="AIR16" s="22"/>
      <c r="AIS16" s="22"/>
      <c r="AIT16" s="22"/>
      <c r="AIU16" s="22"/>
      <c r="AIV16" s="22"/>
      <c r="AIW16" s="22"/>
      <c r="AIX16" s="22"/>
      <c r="AIY16" s="22"/>
      <c r="AIZ16" s="22"/>
      <c r="AJA16" s="22"/>
      <c r="AJB16" s="22"/>
      <c r="AJC16" s="22"/>
      <c r="AJD16" s="22"/>
      <c r="AJE16" s="22"/>
      <c r="AJF16" s="22"/>
      <c r="AJG16" s="22"/>
      <c r="AJH16" s="22"/>
      <c r="AJI16" s="22"/>
      <c r="AJJ16" s="22"/>
      <c r="AJK16" s="22"/>
      <c r="AJL16" s="22"/>
      <c r="AJM16" s="22"/>
      <c r="AJN16" s="22"/>
      <c r="AJO16" s="22"/>
      <c r="AJP16" s="22"/>
      <c r="AJQ16" s="22"/>
      <c r="AJR16" s="22"/>
      <c r="AJS16" s="22"/>
      <c r="AJT16" s="22"/>
      <c r="AJU16" s="22"/>
      <c r="AJV16" s="22"/>
      <c r="AJW16" s="22"/>
      <c r="AJX16" s="22"/>
      <c r="AJY16" s="22"/>
      <c r="AJZ16" s="22"/>
      <c r="AKA16" s="22"/>
      <c r="AKB16" s="22"/>
      <c r="AKC16" s="22"/>
      <c r="AKD16" s="22"/>
      <c r="AKE16" s="22"/>
      <c r="AKF16" s="22"/>
      <c r="AKG16" s="22"/>
      <c r="AKH16" s="22"/>
      <c r="AKI16" s="22"/>
      <c r="AKJ16" s="22"/>
      <c r="AKK16" s="22"/>
      <c r="AKL16" s="22"/>
      <c r="AKM16" s="22"/>
      <c r="AKN16" s="22"/>
      <c r="AKO16" s="22"/>
      <c r="AKP16" s="22"/>
      <c r="AKQ16" s="22"/>
      <c r="AKR16" s="22"/>
      <c r="AKS16" s="22"/>
      <c r="AKT16" s="22"/>
      <c r="AKU16" s="22"/>
      <c r="AKV16" s="22"/>
      <c r="AKW16" s="22"/>
      <c r="AKX16" s="22"/>
      <c r="AKY16" s="22"/>
      <c r="AKZ16" s="22"/>
      <c r="ALA16" s="22"/>
      <c r="ALB16" s="22"/>
      <c r="ALC16" s="22"/>
      <c r="ALD16" s="22"/>
      <c r="ALE16" s="22"/>
      <c r="ALF16" s="22"/>
      <c r="ALG16" s="22"/>
      <c r="ALH16" s="22"/>
      <c r="ALI16" s="22"/>
      <c r="ALJ16" s="22"/>
      <c r="ALK16" s="22"/>
      <c r="ALL16" s="22"/>
      <c r="ALM16" s="22"/>
      <c r="ALN16" s="22"/>
      <c r="ALO16" s="22"/>
      <c r="ALP16" s="22"/>
      <c r="ALQ16" s="22"/>
      <c r="ALR16" s="22"/>
      <c r="ALS16" s="22"/>
      <c r="ALT16" s="22"/>
      <c r="ALU16" s="22"/>
      <c r="ALV16" s="22"/>
      <c r="ALW16" s="22"/>
      <c r="ALX16" s="22"/>
      <c r="ALY16" s="22"/>
      <c r="ALZ16" s="22"/>
      <c r="AMA16" s="22"/>
      <c r="AMB16" s="22"/>
      <c r="AMC16" s="22"/>
      <c r="AMD16" s="22"/>
      <c r="AME16" s="22"/>
      <c r="AMF16" s="22"/>
      <c r="AMG16" s="22"/>
      <c r="AMH16" s="22"/>
      <c r="AMI16" s="22"/>
      <c r="AMJ16" s="22"/>
      <c r="AMK16" s="22"/>
      <c r="AML16" s="22"/>
      <c r="AMM16" s="22"/>
      <c r="AMN16" s="22"/>
      <c r="AMO16" s="22"/>
      <c r="AMP16" s="22"/>
      <c r="AMQ16" s="22"/>
      <c r="AMR16" s="22"/>
      <c r="AMS16" s="22"/>
      <c r="AMT16" s="22"/>
      <c r="AMU16" s="22"/>
      <c r="AMV16" s="22"/>
      <c r="AMW16" s="22"/>
      <c r="AMX16" s="22"/>
      <c r="AMY16" s="22"/>
      <c r="AMZ16" s="22"/>
      <c r="ANA16" s="22"/>
      <c r="ANB16" s="22"/>
      <c r="ANC16" s="22"/>
      <c r="AND16" s="22"/>
      <c r="ANE16" s="22"/>
      <c r="ANF16" s="22"/>
      <c r="ANG16" s="22"/>
      <c r="ANH16" s="22"/>
      <c r="ANI16" s="22"/>
      <c r="ANJ16" s="22"/>
      <c r="ANK16" s="22"/>
      <c r="ANL16" s="22"/>
      <c r="ANM16" s="22"/>
      <c r="ANN16" s="22"/>
      <c r="ANO16" s="22"/>
      <c r="ANP16" s="22"/>
      <c r="ANQ16" s="22"/>
      <c r="ANR16" s="22"/>
      <c r="ANS16" s="22"/>
      <c r="ANT16" s="22"/>
      <c r="ANU16" s="22"/>
      <c r="ANV16" s="22"/>
      <c r="ANW16" s="22"/>
      <c r="ANX16" s="22"/>
      <c r="ANY16" s="22"/>
      <c r="ANZ16" s="22"/>
      <c r="AOA16" s="22"/>
      <c r="AOB16" s="22"/>
      <c r="AOC16" s="22"/>
      <c r="AOD16" s="22"/>
      <c r="AOE16" s="22"/>
      <c r="AOF16" s="22"/>
      <c r="AOG16" s="22"/>
      <c r="AOH16" s="22"/>
      <c r="AOI16" s="22"/>
      <c r="AOJ16" s="22"/>
      <c r="AOK16" s="22"/>
      <c r="AOL16" s="22"/>
      <c r="AOM16" s="22"/>
      <c r="AON16" s="22"/>
      <c r="AOO16" s="22"/>
      <c r="AOP16" s="22"/>
      <c r="AOQ16" s="22"/>
      <c r="AOR16" s="22"/>
      <c r="AOS16" s="22"/>
      <c r="AOT16" s="22"/>
      <c r="AOU16" s="22"/>
      <c r="AOV16" s="22"/>
      <c r="AOW16" s="22"/>
      <c r="AOX16" s="22"/>
      <c r="AOY16" s="22"/>
      <c r="AOZ16" s="22"/>
      <c r="APA16" s="22"/>
      <c r="APB16" s="22"/>
      <c r="APC16" s="22"/>
      <c r="APD16" s="22"/>
      <c r="APE16" s="22"/>
      <c r="APF16" s="22"/>
      <c r="APG16" s="22"/>
      <c r="APH16" s="22"/>
      <c r="API16" s="22"/>
      <c r="APJ16" s="22"/>
      <c r="APK16" s="22"/>
      <c r="APL16" s="22"/>
      <c r="APM16" s="22"/>
      <c r="APN16" s="22"/>
      <c r="APO16" s="22"/>
      <c r="APP16" s="22"/>
      <c r="APQ16" s="22"/>
      <c r="APR16" s="22"/>
      <c r="APS16" s="22"/>
      <c r="APT16" s="22"/>
      <c r="APU16" s="22"/>
      <c r="APV16" s="22"/>
      <c r="APW16" s="22"/>
      <c r="APX16" s="22"/>
      <c r="APY16" s="22"/>
      <c r="APZ16" s="22"/>
      <c r="AQA16" s="22"/>
      <c r="AQB16" s="22"/>
      <c r="AQC16" s="22"/>
      <c r="AQD16" s="22"/>
      <c r="AQE16" s="22"/>
      <c r="AQF16" s="22"/>
      <c r="AQG16" s="22"/>
      <c r="AQH16" s="22"/>
      <c r="AQI16" s="22"/>
      <c r="AQJ16" s="22"/>
      <c r="AQK16" s="22"/>
      <c r="AQL16" s="22"/>
      <c r="AQM16" s="22"/>
      <c r="AQN16" s="22"/>
      <c r="AQO16" s="22"/>
      <c r="AQP16" s="22"/>
      <c r="AQQ16" s="22"/>
      <c r="AQR16" s="22"/>
      <c r="AQS16" s="22"/>
      <c r="AQT16" s="22"/>
      <c r="AQU16" s="22"/>
      <c r="AQV16" s="22"/>
      <c r="AQW16" s="22"/>
      <c r="AQX16" s="22"/>
      <c r="AQY16" s="22"/>
      <c r="AQZ16" s="22"/>
      <c r="ARA16" s="22"/>
      <c r="ARB16" s="22"/>
      <c r="ARC16" s="22"/>
      <c r="ARD16" s="22"/>
      <c r="ARE16" s="22"/>
      <c r="ARF16" s="22"/>
      <c r="ARG16" s="22"/>
      <c r="ARH16" s="22"/>
      <c r="ARI16" s="22"/>
      <c r="ARJ16" s="22"/>
      <c r="ARK16" s="22"/>
      <c r="ARL16" s="22"/>
      <c r="ARM16" s="22"/>
      <c r="ARN16" s="22"/>
      <c r="ARO16" s="22"/>
      <c r="ARP16" s="22"/>
      <c r="ARQ16" s="22"/>
      <c r="ARR16" s="22"/>
      <c r="ARS16" s="22"/>
      <c r="ART16" s="22"/>
      <c r="ARU16" s="22"/>
      <c r="ARV16" s="22"/>
      <c r="ARW16" s="22"/>
      <c r="ARX16" s="22"/>
      <c r="ARY16" s="22"/>
      <c r="ARZ16" s="22"/>
      <c r="ASA16" s="22"/>
      <c r="ASB16" s="22"/>
      <c r="ASC16" s="22"/>
      <c r="ASD16" s="22"/>
      <c r="ASE16" s="22"/>
      <c r="ASF16" s="22"/>
      <c r="ASG16" s="22"/>
      <c r="ASH16" s="22"/>
      <c r="ASI16" s="22"/>
      <c r="ASJ16" s="22"/>
      <c r="ASK16" s="22"/>
      <c r="ASL16" s="22"/>
      <c r="ASM16" s="22"/>
      <c r="ASN16" s="22"/>
      <c r="ASO16" s="22"/>
      <c r="ASP16" s="22"/>
      <c r="ASQ16" s="22"/>
      <c r="ASR16" s="22"/>
      <c r="ASS16" s="22"/>
      <c r="AST16" s="22"/>
      <c r="ASU16" s="22"/>
      <c r="ASV16" s="22"/>
      <c r="ASW16" s="22"/>
      <c r="ASX16" s="22"/>
      <c r="ASY16" s="22"/>
      <c r="ASZ16" s="22"/>
      <c r="ATA16" s="22"/>
      <c r="ATB16" s="22"/>
      <c r="ATC16" s="22"/>
      <c r="ATD16" s="22"/>
      <c r="ATE16" s="22"/>
      <c r="ATF16" s="22"/>
      <c r="ATG16" s="22"/>
      <c r="ATH16" s="22"/>
      <c r="ATI16" s="22"/>
      <c r="ATJ16" s="22"/>
      <c r="ATK16" s="22"/>
      <c r="ATL16" s="22"/>
      <c r="ATM16" s="22"/>
      <c r="ATN16" s="22"/>
      <c r="ATO16" s="22"/>
      <c r="ATP16" s="22"/>
      <c r="ATQ16" s="22"/>
      <c r="ATR16" s="22"/>
      <c r="ATS16" s="22"/>
      <c r="ATT16" s="22"/>
      <c r="ATU16" s="22"/>
      <c r="ATV16" s="22"/>
      <c r="ATW16" s="22"/>
      <c r="ATX16" s="22"/>
      <c r="ATY16" s="22"/>
      <c r="ATZ16" s="22"/>
      <c r="AUA16" s="22"/>
      <c r="AUB16" s="22"/>
      <c r="AUC16" s="22"/>
      <c r="AUD16" s="22"/>
      <c r="AUE16" s="22"/>
      <c r="AUF16" s="22"/>
      <c r="AUG16" s="22"/>
      <c r="AUH16" s="22"/>
      <c r="AUI16" s="22"/>
      <c r="AUJ16" s="22"/>
      <c r="AUK16" s="22"/>
      <c r="AUL16" s="22"/>
      <c r="AUM16" s="22"/>
      <c r="AUN16" s="22"/>
      <c r="AUO16" s="22"/>
      <c r="AUP16" s="22"/>
      <c r="AUQ16" s="22"/>
      <c r="AUR16" s="22"/>
      <c r="AUS16" s="22"/>
      <c r="AUT16" s="22"/>
      <c r="AUU16" s="22"/>
      <c r="AUV16" s="22"/>
      <c r="AUW16" s="22"/>
      <c r="AUX16" s="22"/>
      <c r="AUY16" s="22"/>
      <c r="AUZ16" s="22"/>
      <c r="AVA16" s="22"/>
      <c r="AVB16" s="22"/>
      <c r="AVC16" s="22"/>
      <c r="AVD16" s="22"/>
      <c r="AVE16" s="22"/>
      <c r="AVF16" s="22"/>
      <c r="AVG16" s="22"/>
      <c r="AVH16" s="22"/>
      <c r="AVI16" s="22"/>
      <c r="AVJ16" s="22"/>
      <c r="AVK16" s="22"/>
      <c r="AVL16" s="22"/>
      <c r="AVM16" s="22"/>
      <c r="AVN16" s="22"/>
      <c r="AVO16" s="22"/>
      <c r="AVP16" s="22"/>
      <c r="AVQ16" s="22"/>
      <c r="AVR16" s="22"/>
      <c r="AVS16" s="22"/>
      <c r="AVT16" s="22"/>
      <c r="AVU16" s="22"/>
      <c r="AVV16" s="22"/>
      <c r="AVW16" s="22"/>
      <c r="AVX16" s="22"/>
      <c r="AVY16" s="22"/>
      <c r="AVZ16" s="22"/>
      <c r="AWA16" s="22"/>
      <c r="AWB16" s="22"/>
      <c r="AWC16" s="22"/>
      <c r="AWD16" s="22"/>
      <c r="AWE16" s="22"/>
      <c r="AWF16" s="22"/>
      <c r="AWG16" s="22"/>
      <c r="AWH16" s="22"/>
      <c r="AWI16" s="22"/>
      <c r="AWJ16" s="22"/>
      <c r="AWK16" s="22"/>
      <c r="AWL16" s="22"/>
      <c r="AWM16" s="22"/>
      <c r="AWN16" s="22"/>
      <c r="AWO16" s="22"/>
      <c r="AWP16" s="22"/>
      <c r="AWQ16" s="22"/>
      <c r="AWR16" s="22"/>
      <c r="AWS16" s="22"/>
      <c r="AWT16" s="22"/>
      <c r="AWU16" s="22"/>
      <c r="AWV16" s="22"/>
      <c r="AWW16" s="22"/>
      <c r="AWX16" s="22"/>
      <c r="AWY16" s="22"/>
      <c r="AWZ16" s="22"/>
      <c r="AXA16" s="22"/>
      <c r="AXB16" s="22"/>
      <c r="AXC16" s="22"/>
      <c r="AXD16" s="22"/>
      <c r="AXE16" s="22"/>
      <c r="AXF16" s="22"/>
      <c r="AXG16" s="22"/>
      <c r="AXH16" s="22"/>
      <c r="AXI16" s="22"/>
      <c r="AXJ16" s="22"/>
      <c r="AXK16" s="22"/>
      <c r="AXL16" s="22"/>
      <c r="AXM16" s="22"/>
      <c r="AXN16" s="22"/>
      <c r="AXO16" s="22"/>
      <c r="AXP16" s="22"/>
      <c r="AXQ16" s="22"/>
      <c r="AXR16" s="22"/>
      <c r="AXS16" s="22"/>
      <c r="AXT16" s="22"/>
      <c r="AXU16" s="22"/>
      <c r="AXV16" s="22"/>
      <c r="AXW16" s="22"/>
      <c r="AXX16" s="22"/>
      <c r="AXY16" s="22"/>
      <c r="AXZ16" s="22"/>
      <c r="AYA16" s="22"/>
      <c r="AYB16" s="22"/>
      <c r="AYC16" s="22"/>
      <c r="AYD16" s="22"/>
      <c r="AYE16" s="22"/>
      <c r="AYF16" s="22"/>
      <c r="AYG16" s="22"/>
      <c r="AYH16" s="22"/>
      <c r="AYI16" s="22"/>
      <c r="AYJ16" s="22"/>
      <c r="AYK16" s="22"/>
      <c r="AYL16" s="22"/>
      <c r="AYM16" s="22"/>
      <c r="AYN16" s="22"/>
      <c r="AYO16" s="22"/>
      <c r="AYP16" s="22"/>
      <c r="AYQ16" s="22"/>
      <c r="AYR16" s="22"/>
      <c r="AYS16" s="22"/>
      <c r="AYT16" s="22"/>
      <c r="AYU16" s="22"/>
      <c r="AYV16" s="22"/>
      <c r="AYW16" s="22"/>
      <c r="AYX16" s="22"/>
      <c r="AYY16" s="22"/>
      <c r="AYZ16" s="22"/>
      <c r="AZA16" s="22"/>
      <c r="AZB16" s="22"/>
      <c r="AZC16" s="22"/>
      <c r="AZD16" s="22"/>
      <c r="AZE16" s="22"/>
      <c r="AZF16" s="22"/>
      <c r="AZG16" s="22"/>
      <c r="AZH16" s="22"/>
      <c r="AZI16" s="22"/>
      <c r="AZJ16" s="22"/>
      <c r="AZK16" s="22"/>
      <c r="AZL16" s="22"/>
      <c r="AZM16" s="22"/>
      <c r="AZN16" s="22"/>
      <c r="AZO16" s="22"/>
      <c r="AZP16" s="22"/>
      <c r="AZQ16" s="22"/>
      <c r="AZR16" s="22"/>
      <c r="AZS16" s="22"/>
      <c r="AZT16" s="22"/>
      <c r="AZU16" s="22"/>
      <c r="AZV16" s="22"/>
      <c r="AZW16" s="22"/>
      <c r="AZX16" s="22"/>
      <c r="AZY16" s="22"/>
      <c r="AZZ16" s="22"/>
      <c r="BAA16" s="22"/>
      <c r="BAB16" s="22"/>
      <c r="BAC16" s="22"/>
      <c r="BAD16" s="22"/>
      <c r="BAE16" s="22"/>
      <c r="BAF16" s="22"/>
      <c r="BAG16" s="22"/>
      <c r="BAH16" s="22"/>
      <c r="BAI16" s="22"/>
      <c r="BAJ16" s="22"/>
      <c r="BAK16" s="22"/>
      <c r="BAL16" s="22"/>
      <c r="BAM16" s="22"/>
      <c r="BAN16" s="22"/>
      <c r="BAO16" s="22"/>
      <c r="BAP16" s="22"/>
      <c r="BAQ16" s="22"/>
      <c r="BAR16" s="22"/>
      <c r="BAS16" s="22"/>
      <c r="BAT16" s="22"/>
      <c r="BAU16" s="22"/>
      <c r="BAV16" s="22"/>
      <c r="BAW16" s="22"/>
      <c r="BAX16" s="22"/>
      <c r="BAY16" s="22"/>
      <c r="BAZ16" s="22"/>
      <c r="BBA16" s="22"/>
      <c r="BBB16" s="22"/>
      <c r="BBC16" s="22"/>
      <c r="BBD16" s="22"/>
      <c r="BBE16" s="22"/>
      <c r="BBF16" s="22"/>
      <c r="BBG16" s="22"/>
      <c r="BBH16" s="22"/>
      <c r="BBI16" s="22"/>
      <c r="BBJ16" s="22"/>
      <c r="BBK16" s="22"/>
      <c r="BBL16" s="22"/>
      <c r="BBM16" s="22"/>
      <c r="BBN16" s="22"/>
      <c r="BBO16" s="22"/>
      <c r="BBP16" s="22"/>
      <c r="BBQ16" s="22"/>
      <c r="BBR16" s="22"/>
      <c r="BBS16" s="22"/>
      <c r="BBT16" s="22"/>
      <c r="BBU16" s="22"/>
      <c r="BBV16" s="22"/>
      <c r="BBW16" s="22"/>
      <c r="BBX16" s="22"/>
      <c r="BBY16" s="22"/>
      <c r="BBZ16" s="22"/>
      <c r="BCA16" s="22"/>
      <c r="BCB16" s="22"/>
      <c r="BCC16" s="22"/>
      <c r="BCD16" s="22"/>
      <c r="BCE16" s="22"/>
      <c r="BCF16" s="22"/>
      <c r="BCG16" s="22"/>
      <c r="BCH16" s="22"/>
      <c r="BCI16" s="22"/>
      <c r="BCJ16" s="22"/>
      <c r="BCK16" s="22"/>
      <c r="BCL16" s="22"/>
      <c r="BCM16" s="22"/>
      <c r="BCN16" s="22"/>
      <c r="BCO16" s="22"/>
      <c r="BCP16" s="22"/>
      <c r="BCQ16" s="22"/>
      <c r="BCR16" s="22"/>
      <c r="BCS16" s="22"/>
      <c r="BCT16" s="22"/>
      <c r="BCU16" s="22"/>
      <c r="BCV16" s="22"/>
      <c r="BCW16" s="22"/>
      <c r="BCX16" s="22"/>
      <c r="BCY16" s="22"/>
      <c r="BCZ16" s="22"/>
      <c r="BDA16" s="22"/>
      <c r="BDB16" s="22"/>
      <c r="BDC16" s="22"/>
      <c r="BDD16" s="22"/>
      <c r="BDE16" s="22"/>
      <c r="BDF16" s="22"/>
      <c r="BDG16" s="22"/>
      <c r="BDH16" s="22"/>
      <c r="BDI16" s="22"/>
      <c r="BDJ16" s="22"/>
      <c r="BDK16" s="22"/>
      <c r="BDL16" s="22"/>
      <c r="BDM16" s="22"/>
      <c r="BDN16" s="22"/>
      <c r="BDO16" s="22"/>
      <c r="BDP16" s="22"/>
      <c r="BDQ16" s="22"/>
      <c r="BDR16" s="22"/>
      <c r="BDS16" s="22"/>
      <c r="BDT16" s="22"/>
      <c r="BDU16" s="22"/>
      <c r="BDV16" s="22"/>
      <c r="BDW16" s="22"/>
      <c r="BDX16" s="22"/>
      <c r="BDY16" s="22"/>
      <c r="BDZ16" s="22"/>
      <c r="BEA16" s="22"/>
      <c r="BEB16" s="22"/>
      <c r="BEC16" s="22"/>
      <c r="BED16" s="22"/>
      <c r="BEE16" s="22"/>
      <c r="BEF16" s="22"/>
      <c r="BEG16" s="22"/>
      <c r="BEH16" s="22"/>
      <c r="BEI16" s="22"/>
      <c r="BEJ16" s="22"/>
      <c r="BEK16" s="22"/>
      <c r="BEL16" s="22"/>
      <c r="BEM16" s="22"/>
      <c r="BEN16" s="22"/>
      <c r="BEO16" s="22"/>
      <c r="BEP16" s="22"/>
      <c r="BEQ16" s="22"/>
      <c r="BER16" s="22"/>
      <c r="BES16" s="22"/>
      <c r="BET16" s="22"/>
      <c r="BEU16" s="22"/>
      <c r="BEV16" s="22"/>
      <c r="BEW16" s="22"/>
      <c r="BEX16" s="22"/>
      <c r="BEY16" s="22"/>
      <c r="BEZ16" s="22"/>
      <c r="BFA16" s="22"/>
      <c r="BFB16" s="22"/>
      <c r="BFC16" s="22"/>
      <c r="BFD16" s="22"/>
      <c r="BFE16" s="22"/>
      <c r="BFF16" s="22"/>
      <c r="BFG16" s="22"/>
      <c r="BFH16" s="22"/>
      <c r="BFI16" s="22"/>
      <c r="BFJ16" s="22"/>
      <c r="BFK16" s="22"/>
      <c r="BFL16" s="22"/>
      <c r="BFM16" s="22"/>
      <c r="BFN16" s="22"/>
      <c r="BFO16" s="22"/>
      <c r="BFP16" s="22"/>
      <c r="BFQ16" s="22"/>
      <c r="BFR16" s="22"/>
      <c r="BFS16" s="22"/>
      <c r="BFT16" s="22"/>
      <c r="BFU16" s="22"/>
      <c r="BFV16" s="22"/>
      <c r="BFW16" s="22"/>
      <c r="BFX16" s="22"/>
      <c r="BFY16" s="22"/>
      <c r="BFZ16" s="22"/>
      <c r="BGA16" s="22"/>
      <c r="BGB16" s="22"/>
      <c r="BGC16" s="22"/>
      <c r="BGD16" s="22"/>
      <c r="BGE16" s="22"/>
      <c r="BGF16" s="22"/>
      <c r="BGG16" s="22"/>
      <c r="BGH16" s="22"/>
      <c r="BGI16" s="22"/>
      <c r="BGJ16" s="22"/>
      <c r="BGK16" s="22"/>
      <c r="BGL16" s="22"/>
      <c r="BGM16" s="22"/>
      <c r="BGN16" s="22"/>
      <c r="BGO16" s="22"/>
      <c r="BGP16" s="22"/>
      <c r="BGQ16" s="22"/>
      <c r="BGR16" s="22"/>
      <c r="BGS16" s="22"/>
      <c r="BGT16" s="22"/>
      <c r="BGU16" s="22"/>
      <c r="BGV16" s="22"/>
      <c r="BGW16" s="22"/>
      <c r="BGX16" s="22"/>
      <c r="BGY16" s="22"/>
      <c r="BGZ16" s="22"/>
      <c r="BHA16" s="22"/>
      <c r="BHB16" s="22"/>
      <c r="BHC16" s="22"/>
      <c r="BHD16" s="22"/>
      <c r="BHE16" s="22"/>
      <c r="BHF16" s="22"/>
      <c r="BHG16" s="22"/>
      <c r="BHH16" s="22"/>
      <c r="BHI16" s="22"/>
      <c r="BHJ16" s="22"/>
      <c r="BHK16" s="22"/>
      <c r="BHL16" s="22"/>
      <c r="BHM16" s="22"/>
      <c r="BHN16" s="22"/>
      <c r="BHO16" s="22"/>
      <c r="BHP16" s="22"/>
      <c r="BHQ16" s="22"/>
      <c r="BHR16" s="22"/>
      <c r="BHS16" s="22"/>
      <c r="BHT16" s="22"/>
      <c r="BHU16" s="22"/>
      <c r="BHV16" s="22"/>
      <c r="BHW16" s="22"/>
      <c r="BHX16" s="22"/>
      <c r="BHY16" s="22"/>
      <c r="BHZ16" s="22"/>
      <c r="BIA16" s="22"/>
      <c r="BIB16" s="22"/>
      <c r="BIC16" s="22"/>
      <c r="BID16" s="22"/>
      <c r="BIE16" s="22"/>
      <c r="BIF16" s="22"/>
      <c r="BIG16" s="22"/>
      <c r="BIH16" s="22"/>
      <c r="BII16" s="22"/>
      <c r="BIJ16" s="22"/>
      <c r="BIK16" s="22"/>
      <c r="BIL16" s="22"/>
      <c r="BIM16" s="22"/>
      <c r="BIN16" s="22"/>
      <c r="BIO16" s="22"/>
      <c r="BIP16" s="22"/>
      <c r="BIQ16" s="22"/>
      <c r="BIR16" s="22"/>
      <c r="BIS16" s="22"/>
      <c r="BIT16" s="22"/>
      <c r="BIU16" s="22"/>
      <c r="BIV16" s="22"/>
      <c r="BIW16" s="22"/>
      <c r="BIX16" s="22"/>
      <c r="BIY16" s="22"/>
      <c r="BIZ16" s="22"/>
      <c r="BJA16" s="22"/>
      <c r="BJB16" s="22"/>
      <c r="BJC16" s="22"/>
      <c r="BJD16" s="22"/>
      <c r="BJE16" s="22"/>
      <c r="BJF16" s="22"/>
      <c r="BJG16" s="22"/>
      <c r="BJH16" s="22"/>
      <c r="BJI16" s="22"/>
      <c r="BJJ16" s="22"/>
      <c r="BJK16" s="22"/>
      <c r="BJL16" s="22"/>
      <c r="BJM16" s="22"/>
      <c r="BJN16" s="22"/>
      <c r="BJO16" s="22"/>
      <c r="BJP16" s="22"/>
      <c r="BJQ16" s="22"/>
      <c r="BJR16" s="22"/>
      <c r="BJS16" s="22"/>
      <c r="BJT16" s="22"/>
      <c r="BJU16" s="22"/>
      <c r="BJV16" s="22"/>
      <c r="BJW16" s="22"/>
      <c r="BJX16" s="22"/>
      <c r="BJY16" s="22"/>
      <c r="BJZ16" s="22"/>
      <c r="BKA16" s="22"/>
      <c r="BKB16" s="22"/>
      <c r="BKC16" s="22"/>
      <c r="BKD16" s="22"/>
      <c r="BKE16" s="22"/>
      <c r="BKF16" s="22"/>
      <c r="BKG16" s="22"/>
      <c r="BKH16" s="22"/>
      <c r="BKI16" s="22"/>
      <c r="BKJ16" s="22"/>
      <c r="BKK16" s="22"/>
      <c r="BKL16" s="22"/>
      <c r="BKM16" s="22"/>
      <c r="BKN16" s="22"/>
      <c r="BKO16" s="22"/>
      <c r="BKP16" s="22"/>
      <c r="BKQ16" s="22"/>
      <c r="BKR16" s="22"/>
      <c r="BKS16" s="22"/>
      <c r="BKT16" s="22"/>
      <c r="BKU16" s="22"/>
      <c r="BKV16" s="22"/>
      <c r="BKW16" s="22"/>
      <c r="BKX16" s="22"/>
      <c r="BKY16" s="22"/>
      <c r="BKZ16" s="22"/>
      <c r="BLA16" s="22"/>
      <c r="BLB16" s="22"/>
      <c r="BLC16" s="22"/>
      <c r="BLD16" s="22"/>
      <c r="BLE16" s="22"/>
      <c r="BLF16" s="22"/>
      <c r="BLG16" s="22"/>
      <c r="BLH16" s="22"/>
      <c r="BLI16" s="22"/>
      <c r="BLJ16" s="22"/>
      <c r="BLK16" s="22"/>
      <c r="BLL16" s="22"/>
      <c r="BLM16" s="22"/>
      <c r="BLN16" s="22"/>
      <c r="BLO16" s="22"/>
      <c r="BLP16" s="22"/>
      <c r="BLQ16" s="22"/>
      <c r="BLR16" s="22"/>
      <c r="BLS16" s="22"/>
      <c r="BLT16" s="22"/>
      <c r="BLU16" s="22"/>
      <c r="BLV16" s="22"/>
      <c r="BLW16" s="22"/>
      <c r="BLX16" s="22"/>
      <c r="BLY16" s="22"/>
      <c r="BLZ16" s="22"/>
      <c r="BMA16" s="22"/>
      <c r="BMB16" s="22"/>
      <c r="BMC16" s="22"/>
      <c r="BMD16" s="22"/>
      <c r="BME16" s="22"/>
      <c r="BMF16" s="22"/>
      <c r="BMG16" s="22"/>
      <c r="BMH16" s="22"/>
      <c r="BMI16" s="22"/>
      <c r="BMJ16" s="22"/>
      <c r="BMK16" s="22"/>
      <c r="BML16" s="22"/>
      <c r="BMM16" s="22"/>
      <c r="BMN16" s="22"/>
      <c r="BMO16" s="22"/>
      <c r="BMP16" s="22"/>
      <c r="BMQ16" s="22"/>
      <c r="BMR16" s="22"/>
      <c r="BMS16" s="22"/>
      <c r="BMT16" s="22"/>
      <c r="BMU16" s="22"/>
      <c r="BMV16" s="22"/>
      <c r="BMW16" s="22"/>
      <c r="BMX16" s="22"/>
      <c r="BMY16" s="22"/>
      <c r="BMZ16" s="22"/>
      <c r="BNA16" s="22"/>
      <c r="BNB16" s="22"/>
      <c r="BNC16" s="22"/>
      <c r="BND16" s="22"/>
      <c r="BNE16" s="22"/>
      <c r="BNF16" s="22"/>
      <c r="BNG16" s="22"/>
      <c r="BNH16" s="22"/>
      <c r="BNI16" s="22"/>
      <c r="BNJ16" s="22"/>
      <c r="BNK16" s="22"/>
      <c r="BNL16" s="22"/>
      <c r="BNM16" s="22"/>
      <c r="BNN16" s="22"/>
      <c r="BNO16" s="22"/>
      <c r="BNP16" s="22"/>
      <c r="BNQ16" s="22"/>
      <c r="BNR16" s="22"/>
      <c r="BNS16" s="22"/>
      <c r="BNT16" s="22"/>
      <c r="BNU16" s="22"/>
      <c r="BNV16" s="22"/>
      <c r="BNW16" s="22"/>
      <c r="BNX16" s="22"/>
      <c r="BNY16" s="22"/>
      <c r="BNZ16" s="22"/>
      <c r="BOA16" s="22"/>
      <c r="BOB16" s="22"/>
      <c r="BOC16" s="22"/>
      <c r="BOD16" s="22"/>
      <c r="BOE16" s="22"/>
      <c r="BOF16" s="22"/>
      <c r="BOG16" s="22"/>
      <c r="BOH16" s="22"/>
      <c r="BOI16" s="22"/>
      <c r="BOJ16" s="22"/>
      <c r="BOK16" s="22"/>
      <c r="BOL16" s="22"/>
      <c r="BOM16" s="22"/>
      <c r="BON16" s="22"/>
      <c r="BOO16" s="22"/>
      <c r="BOP16" s="22"/>
      <c r="BOQ16" s="22"/>
      <c r="BOR16" s="22"/>
      <c r="BOS16" s="22"/>
      <c r="BOT16" s="22"/>
      <c r="BOU16" s="22"/>
      <c r="BOV16" s="22"/>
      <c r="BOW16" s="22"/>
      <c r="BOX16" s="22"/>
      <c r="BOY16" s="22"/>
      <c r="BOZ16" s="22"/>
      <c r="BPA16" s="22"/>
      <c r="BPB16" s="22"/>
      <c r="BPC16" s="22"/>
      <c r="BPD16" s="22"/>
      <c r="BPE16" s="22"/>
      <c r="BPF16" s="22"/>
      <c r="BPG16" s="22"/>
      <c r="BPH16" s="22"/>
      <c r="BPI16" s="22"/>
      <c r="BPJ16" s="22"/>
      <c r="BPK16" s="22"/>
      <c r="BPL16" s="22"/>
      <c r="BPM16" s="22"/>
      <c r="BPN16" s="22"/>
      <c r="BPO16" s="22"/>
      <c r="BPP16" s="22"/>
      <c r="BPQ16" s="22"/>
      <c r="BPR16" s="22"/>
      <c r="BPS16" s="22"/>
      <c r="BPT16" s="22"/>
      <c r="BPU16" s="22"/>
      <c r="BPV16" s="22"/>
      <c r="BPW16" s="22"/>
      <c r="BPX16" s="22"/>
      <c r="BPY16" s="22"/>
      <c r="BPZ16" s="22"/>
      <c r="BQA16" s="22"/>
      <c r="BQB16" s="22"/>
      <c r="BQC16" s="22"/>
      <c r="BQD16" s="22"/>
      <c r="BQE16" s="22"/>
      <c r="BQF16" s="22"/>
      <c r="BQG16" s="22"/>
      <c r="BQH16" s="22"/>
      <c r="BQI16" s="22"/>
      <c r="BQJ16" s="22"/>
      <c r="BQK16" s="22"/>
      <c r="BQL16" s="22"/>
      <c r="BQM16" s="22"/>
      <c r="BQN16" s="22"/>
      <c r="BQO16" s="22"/>
      <c r="BQP16" s="22"/>
      <c r="BQQ16" s="22"/>
      <c r="BQR16" s="22"/>
      <c r="BQS16" s="22"/>
      <c r="BQT16" s="22"/>
      <c r="BQU16" s="22"/>
      <c r="BQV16" s="22"/>
      <c r="BQW16" s="22"/>
      <c r="BQX16" s="22"/>
      <c r="BQY16" s="22"/>
      <c r="BQZ16" s="22"/>
      <c r="BRA16" s="22"/>
      <c r="BRB16" s="22"/>
      <c r="BRC16" s="22"/>
      <c r="BRD16" s="22"/>
      <c r="BRE16" s="22"/>
      <c r="BRF16" s="22"/>
      <c r="BRG16" s="22"/>
      <c r="BRH16" s="22"/>
      <c r="BRI16" s="22"/>
      <c r="BRJ16" s="22"/>
      <c r="BRK16" s="22"/>
      <c r="BRL16" s="22"/>
      <c r="BRM16" s="22"/>
      <c r="BRN16" s="22"/>
      <c r="BRO16" s="22"/>
      <c r="BRP16" s="22"/>
      <c r="BRQ16" s="22"/>
      <c r="BRR16" s="22"/>
      <c r="BRS16" s="22"/>
      <c r="BRT16" s="22"/>
      <c r="BRU16" s="22"/>
      <c r="BRV16" s="22"/>
      <c r="BRW16" s="22"/>
      <c r="BRX16" s="22"/>
      <c r="BRY16" s="22"/>
      <c r="BRZ16" s="22"/>
      <c r="BSA16" s="22"/>
      <c r="BSB16" s="22"/>
      <c r="BSC16" s="22"/>
      <c r="BSD16" s="22"/>
      <c r="BSE16" s="22"/>
      <c r="BSF16" s="22"/>
      <c r="BSG16" s="22"/>
      <c r="BSH16" s="22"/>
      <c r="BSI16" s="22"/>
      <c r="BSJ16" s="22"/>
      <c r="BSK16" s="22"/>
      <c r="BSL16" s="22"/>
      <c r="BSM16" s="22"/>
      <c r="BSN16" s="22"/>
      <c r="BSO16" s="22"/>
      <c r="BSP16" s="22"/>
      <c r="BSQ16" s="22"/>
      <c r="BSR16" s="22"/>
      <c r="BSS16" s="22"/>
      <c r="BST16" s="22"/>
      <c r="BSU16" s="22"/>
      <c r="BSV16" s="22"/>
      <c r="BSW16" s="22"/>
      <c r="BSX16" s="22"/>
      <c r="BSY16" s="22"/>
      <c r="BSZ16" s="22"/>
      <c r="BTA16" s="22"/>
      <c r="BTB16" s="22"/>
      <c r="BTC16" s="22"/>
      <c r="BTD16" s="22"/>
      <c r="BTE16" s="22"/>
      <c r="BTF16" s="22"/>
      <c r="BTG16" s="22"/>
      <c r="BTH16" s="22"/>
      <c r="BTI16" s="22"/>
      <c r="BTJ16" s="22"/>
      <c r="BTK16" s="22"/>
      <c r="BTL16" s="22"/>
      <c r="BTM16" s="22"/>
      <c r="BTN16" s="22"/>
      <c r="BTO16" s="22"/>
      <c r="BTP16" s="22"/>
      <c r="BTQ16" s="22"/>
      <c r="BTR16" s="22"/>
      <c r="BTS16" s="22"/>
      <c r="BTT16" s="22"/>
      <c r="BTU16" s="22"/>
      <c r="BTV16" s="22"/>
      <c r="BTW16" s="22"/>
      <c r="BTX16" s="22"/>
      <c r="BTY16" s="22"/>
      <c r="BTZ16" s="22"/>
      <c r="BUA16" s="22"/>
      <c r="BUB16" s="22"/>
      <c r="BUC16" s="22"/>
      <c r="BUD16" s="22"/>
      <c r="BUE16" s="22"/>
      <c r="BUF16" s="22"/>
      <c r="BUG16" s="22"/>
      <c r="BUH16" s="22"/>
      <c r="BUI16" s="22"/>
      <c r="BUJ16" s="22"/>
      <c r="BUK16" s="22"/>
      <c r="BUL16" s="22"/>
      <c r="BUM16" s="22"/>
      <c r="BUN16" s="22"/>
      <c r="BUO16" s="22"/>
      <c r="BUP16" s="22"/>
      <c r="BUQ16" s="22"/>
      <c r="BUR16" s="22"/>
      <c r="BUS16" s="22"/>
      <c r="BUT16" s="22"/>
      <c r="BUU16" s="22"/>
      <c r="BUV16" s="22"/>
      <c r="BUW16" s="22"/>
      <c r="BUX16" s="22"/>
      <c r="BUY16" s="22"/>
      <c r="BUZ16" s="22"/>
      <c r="BVA16" s="22"/>
      <c r="BVB16" s="22"/>
      <c r="BVC16" s="22"/>
      <c r="BVD16" s="22"/>
      <c r="BVE16" s="22"/>
      <c r="BVF16" s="22"/>
      <c r="BVG16" s="22"/>
      <c r="BVH16" s="22"/>
      <c r="BVI16" s="22"/>
      <c r="BVJ16" s="22"/>
      <c r="BVK16" s="22"/>
      <c r="BVL16" s="22"/>
      <c r="BVM16" s="22"/>
      <c r="BVN16" s="22"/>
      <c r="BVO16" s="22"/>
      <c r="BVP16" s="22"/>
      <c r="BVQ16" s="22"/>
      <c r="BVR16" s="22"/>
      <c r="BVS16" s="22"/>
      <c r="BVT16" s="22"/>
      <c r="BVU16" s="22"/>
      <c r="BVV16" s="22"/>
      <c r="BVW16" s="22"/>
      <c r="BVX16" s="22"/>
      <c r="BVY16" s="22"/>
      <c r="BVZ16" s="22"/>
      <c r="BWA16" s="22"/>
      <c r="BWB16" s="22"/>
      <c r="BWC16" s="22"/>
      <c r="BWD16" s="22"/>
      <c r="BWE16" s="22"/>
      <c r="BWF16" s="22"/>
      <c r="BWG16" s="22"/>
      <c r="BWH16" s="22"/>
      <c r="BWI16" s="22"/>
      <c r="BWJ16" s="22"/>
      <c r="BWK16" s="22"/>
      <c r="BWL16" s="22"/>
      <c r="BWM16" s="22"/>
      <c r="BWN16" s="22"/>
      <c r="BWO16" s="22"/>
      <c r="BWP16" s="22"/>
      <c r="BWQ16" s="22"/>
      <c r="BWR16" s="22"/>
      <c r="BWS16" s="22"/>
      <c r="BWT16" s="22"/>
      <c r="BWU16" s="22"/>
      <c r="BWV16" s="22"/>
      <c r="BWW16" s="22"/>
      <c r="BWX16" s="22"/>
      <c r="BWY16" s="22"/>
      <c r="BWZ16" s="22"/>
      <c r="BXA16" s="22"/>
      <c r="BXB16" s="22"/>
      <c r="BXC16" s="22"/>
      <c r="BXD16" s="22"/>
      <c r="BXE16" s="22"/>
      <c r="BXF16" s="22"/>
      <c r="BXG16" s="22"/>
      <c r="BXH16" s="22"/>
      <c r="BXI16" s="22"/>
      <c r="BXJ16" s="22"/>
      <c r="BXK16" s="22"/>
      <c r="BXL16" s="22"/>
      <c r="BXM16" s="22"/>
      <c r="BXN16" s="22"/>
      <c r="BXO16" s="22"/>
      <c r="BXP16" s="22"/>
      <c r="BXQ16" s="22"/>
      <c r="BXR16" s="22"/>
      <c r="BXS16" s="22"/>
      <c r="BXT16" s="22"/>
      <c r="BXU16" s="22"/>
      <c r="BXV16" s="22"/>
      <c r="BXW16" s="22"/>
      <c r="BXX16" s="22"/>
      <c r="BXY16" s="22"/>
      <c r="BXZ16" s="22"/>
      <c r="BYA16" s="22"/>
      <c r="BYB16" s="22"/>
      <c r="BYC16" s="22"/>
      <c r="BYD16" s="22"/>
      <c r="BYE16" s="22"/>
      <c r="BYF16" s="22"/>
      <c r="BYG16" s="22"/>
      <c r="BYH16" s="22"/>
      <c r="BYI16" s="22"/>
      <c r="BYJ16" s="22"/>
      <c r="BYK16" s="22"/>
      <c r="BYL16" s="22"/>
      <c r="BYM16" s="22"/>
      <c r="BYN16" s="22"/>
      <c r="BYO16" s="22"/>
      <c r="BYP16" s="22"/>
      <c r="BYQ16" s="22"/>
      <c r="BYR16" s="22"/>
      <c r="BYS16" s="22"/>
      <c r="BYT16" s="22"/>
      <c r="BYU16" s="22"/>
      <c r="BYV16" s="22"/>
      <c r="BYW16" s="22"/>
      <c r="BYX16" s="22"/>
      <c r="BYY16" s="22"/>
      <c r="BYZ16" s="22"/>
      <c r="BZA16" s="22"/>
      <c r="BZB16" s="22"/>
      <c r="BZC16" s="22"/>
      <c r="BZD16" s="22"/>
      <c r="BZE16" s="22"/>
      <c r="BZF16" s="22"/>
      <c r="BZG16" s="22"/>
      <c r="BZH16" s="22"/>
      <c r="BZI16" s="22"/>
      <c r="BZJ16" s="22"/>
      <c r="BZK16" s="22"/>
      <c r="BZL16" s="22"/>
      <c r="BZM16" s="22"/>
      <c r="BZN16" s="22"/>
      <c r="BZO16" s="22"/>
      <c r="BZP16" s="22"/>
      <c r="BZQ16" s="22"/>
      <c r="BZR16" s="22"/>
      <c r="BZS16" s="22"/>
      <c r="BZT16" s="22"/>
      <c r="BZU16" s="22"/>
      <c r="BZV16" s="22"/>
      <c r="BZW16" s="22"/>
      <c r="BZX16" s="22"/>
      <c r="BZY16" s="22"/>
      <c r="BZZ16" s="22"/>
      <c r="CAA16" s="22"/>
      <c r="CAB16" s="22"/>
      <c r="CAC16" s="22"/>
      <c r="CAD16" s="22"/>
      <c r="CAE16" s="22"/>
      <c r="CAF16" s="22"/>
      <c r="CAG16" s="22"/>
      <c r="CAH16" s="22"/>
      <c r="CAI16" s="22"/>
      <c r="CAJ16" s="22"/>
      <c r="CAK16" s="22"/>
      <c r="CAL16" s="22"/>
      <c r="CAM16" s="22"/>
      <c r="CAN16" s="22"/>
      <c r="CAO16" s="22"/>
      <c r="CAP16" s="22"/>
      <c r="CAQ16" s="22"/>
      <c r="CAR16" s="22"/>
      <c r="CAS16" s="22"/>
      <c r="CAT16" s="22"/>
      <c r="CAU16" s="22"/>
      <c r="CAV16" s="22"/>
      <c r="CAW16" s="22"/>
      <c r="CAX16" s="22"/>
      <c r="CAY16" s="22"/>
      <c r="CAZ16" s="22"/>
      <c r="CBA16" s="22"/>
      <c r="CBB16" s="22"/>
      <c r="CBC16" s="22"/>
      <c r="CBD16" s="22"/>
      <c r="CBE16" s="22"/>
      <c r="CBF16" s="22"/>
      <c r="CBG16" s="22"/>
      <c r="CBH16" s="22"/>
      <c r="CBI16" s="22"/>
      <c r="CBJ16" s="22"/>
      <c r="CBK16" s="22"/>
      <c r="CBL16" s="22"/>
      <c r="CBM16" s="22"/>
      <c r="CBN16" s="22"/>
      <c r="CBO16" s="22"/>
      <c r="CBP16" s="22"/>
      <c r="CBQ16" s="22"/>
      <c r="CBR16" s="22"/>
      <c r="CBS16" s="22"/>
      <c r="CBT16" s="22"/>
      <c r="CBU16" s="22"/>
      <c r="CBV16" s="22"/>
      <c r="CBW16" s="22"/>
      <c r="CBX16" s="22"/>
      <c r="CBY16" s="22"/>
      <c r="CBZ16" s="22"/>
      <c r="CCA16" s="22"/>
      <c r="CCB16" s="22"/>
      <c r="CCC16" s="22"/>
      <c r="CCD16" s="22"/>
      <c r="CCE16" s="22"/>
      <c r="CCF16" s="22"/>
      <c r="CCG16" s="22"/>
      <c r="CCH16" s="22"/>
      <c r="CCI16" s="22"/>
      <c r="CCJ16" s="22"/>
      <c r="CCK16" s="22"/>
      <c r="CCL16" s="22"/>
      <c r="CCM16" s="22"/>
      <c r="CCN16" s="22"/>
      <c r="CCO16" s="22"/>
      <c r="CCP16" s="22"/>
      <c r="CCQ16" s="22"/>
      <c r="CCR16" s="22"/>
      <c r="CCS16" s="22"/>
      <c r="CCT16" s="22"/>
      <c r="CCU16" s="22"/>
      <c r="CCV16" s="22"/>
      <c r="CCW16" s="22"/>
      <c r="CCX16" s="22"/>
      <c r="CCY16" s="22"/>
      <c r="CCZ16" s="22"/>
      <c r="CDA16" s="22"/>
      <c r="CDB16" s="22"/>
      <c r="CDC16" s="22"/>
      <c r="CDD16" s="22"/>
      <c r="CDE16" s="22"/>
      <c r="CDF16" s="22"/>
      <c r="CDG16" s="22"/>
      <c r="CDH16" s="22"/>
      <c r="CDI16" s="22"/>
      <c r="CDJ16" s="22"/>
      <c r="CDK16" s="22"/>
      <c r="CDL16" s="22"/>
      <c r="CDM16" s="22"/>
      <c r="CDN16" s="22"/>
      <c r="CDO16" s="22"/>
      <c r="CDP16" s="22"/>
      <c r="CDQ16" s="22"/>
      <c r="CDR16" s="22"/>
      <c r="CDS16" s="22"/>
      <c r="CDT16" s="22"/>
      <c r="CDU16" s="22"/>
      <c r="CDV16" s="22"/>
      <c r="CDW16" s="22"/>
      <c r="CDX16" s="22"/>
      <c r="CDY16" s="22"/>
      <c r="CDZ16" s="22"/>
      <c r="CEA16" s="22"/>
      <c r="CEB16" s="22"/>
      <c r="CEC16" s="22"/>
      <c r="CED16" s="22"/>
      <c r="CEE16" s="22"/>
      <c r="CEF16" s="22"/>
      <c r="CEG16" s="22"/>
      <c r="CEH16" s="22"/>
      <c r="CEI16" s="22"/>
      <c r="CEJ16" s="22"/>
      <c r="CEK16" s="22"/>
      <c r="CEL16" s="22"/>
      <c r="CEM16" s="22"/>
      <c r="CEN16" s="22"/>
      <c r="CEO16" s="22"/>
      <c r="CEP16" s="22"/>
      <c r="CEQ16" s="22"/>
      <c r="CER16" s="22"/>
      <c r="CES16" s="22"/>
      <c r="CET16" s="22"/>
      <c r="CEU16" s="22"/>
      <c r="CEV16" s="22"/>
      <c r="CEW16" s="22"/>
      <c r="CEX16" s="22"/>
      <c r="CEY16" s="22"/>
      <c r="CEZ16" s="22"/>
      <c r="CFA16" s="22"/>
      <c r="CFB16" s="22"/>
      <c r="CFC16" s="22"/>
      <c r="CFD16" s="22"/>
      <c r="CFE16" s="22"/>
      <c r="CFF16" s="22"/>
      <c r="CFG16" s="22"/>
      <c r="CFH16" s="22"/>
      <c r="CFI16" s="22"/>
      <c r="CFJ16" s="22"/>
      <c r="CFK16" s="22"/>
      <c r="CFL16" s="22"/>
      <c r="CFM16" s="22"/>
      <c r="CFN16" s="22"/>
      <c r="CFO16" s="22"/>
      <c r="CFP16" s="22"/>
      <c r="CFQ16" s="22"/>
      <c r="CFR16" s="22"/>
      <c r="CFS16" s="22"/>
      <c r="CFT16" s="22"/>
      <c r="CFU16" s="22"/>
      <c r="CFV16" s="22"/>
      <c r="CFW16" s="22"/>
      <c r="CFX16" s="22"/>
      <c r="CFY16" s="22"/>
      <c r="CFZ16" s="22"/>
      <c r="CGA16" s="22"/>
      <c r="CGB16" s="22"/>
      <c r="CGC16" s="22"/>
      <c r="CGD16" s="22"/>
      <c r="CGE16" s="22"/>
      <c r="CGF16" s="22"/>
      <c r="CGG16" s="22"/>
      <c r="CGH16" s="22"/>
      <c r="CGI16" s="22"/>
      <c r="CGJ16" s="22"/>
      <c r="CGK16" s="22"/>
      <c r="CGL16" s="22"/>
      <c r="CGM16" s="22"/>
      <c r="CGN16" s="22"/>
      <c r="CGO16" s="22"/>
      <c r="CGP16" s="22"/>
      <c r="CGQ16" s="22"/>
      <c r="CGR16" s="22"/>
      <c r="CGS16" s="22"/>
      <c r="CGT16" s="22"/>
      <c r="CGU16" s="22"/>
      <c r="CGV16" s="22"/>
      <c r="CGW16" s="22"/>
      <c r="CGX16" s="22"/>
      <c r="CGY16" s="22"/>
      <c r="CGZ16" s="22"/>
      <c r="CHA16" s="22"/>
      <c r="CHB16" s="22"/>
      <c r="CHC16" s="22"/>
      <c r="CHD16" s="22"/>
      <c r="CHE16" s="22"/>
      <c r="CHF16" s="22"/>
      <c r="CHG16" s="22"/>
      <c r="CHH16" s="22"/>
      <c r="CHI16" s="22"/>
      <c r="CHJ16" s="22"/>
      <c r="CHK16" s="22"/>
      <c r="CHL16" s="22"/>
      <c r="CHM16" s="22"/>
      <c r="CHN16" s="22"/>
      <c r="CHO16" s="22"/>
      <c r="CHP16" s="22"/>
      <c r="CHQ16" s="22"/>
      <c r="CHR16" s="22"/>
      <c r="CHS16" s="22"/>
      <c r="CHT16" s="22"/>
      <c r="CHU16" s="22"/>
      <c r="CHV16" s="22"/>
      <c r="CHW16" s="22"/>
      <c r="CHX16" s="22"/>
      <c r="CHY16" s="22"/>
      <c r="CHZ16" s="22"/>
      <c r="CIA16" s="22"/>
      <c r="CIB16" s="22"/>
      <c r="CIC16" s="22"/>
      <c r="CID16" s="22"/>
      <c r="CIE16" s="22"/>
      <c r="CIF16" s="22"/>
      <c r="CIG16" s="22"/>
      <c r="CIH16" s="22"/>
      <c r="CII16" s="22"/>
      <c r="CIJ16" s="22"/>
      <c r="CIK16" s="22"/>
      <c r="CIL16" s="22"/>
      <c r="CIM16" s="22"/>
      <c r="CIN16" s="22"/>
      <c r="CIO16" s="22"/>
      <c r="CIP16" s="22"/>
      <c r="CIQ16" s="22"/>
      <c r="CIR16" s="22"/>
      <c r="CIS16" s="22"/>
      <c r="CIT16" s="22"/>
      <c r="CIU16" s="22"/>
      <c r="CIV16" s="22"/>
      <c r="CIW16" s="22"/>
      <c r="CIX16" s="22"/>
      <c r="CIY16" s="22"/>
      <c r="CIZ16" s="22"/>
      <c r="CJA16" s="22"/>
      <c r="CJB16" s="22"/>
      <c r="CJC16" s="22"/>
      <c r="CJD16" s="22"/>
      <c r="CJE16" s="22"/>
      <c r="CJF16" s="22"/>
      <c r="CJG16" s="22"/>
      <c r="CJH16" s="22"/>
      <c r="CJI16" s="22"/>
      <c r="CJJ16" s="22"/>
      <c r="CJK16" s="22"/>
      <c r="CJL16" s="22"/>
      <c r="CJM16" s="22"/>
      <c r="CJN16" s="22"/>
      <c r="CJO16" s="22"/>
      <c r="CJP16" s="22"/>
      <c r="CJQ16" s="22"/>
      <c r="CJR16" s="22"/>
      <c r="CJS16" s="22"/>
      <c r="CJT16" s="22"/>
      <c r="CJU16" s="22"/>
      <c r="CJV16" s="22"/>
      <c r="CJW16" s="22"/>
      <c r="CJX16" s="22"/>
      <c r="CJY16" s="22"/>
      <c r="CJZ16" s="22"/>
      <c r="CKA16" s="22"/>
      <c r="CKB16" s="22"/>
      <c r="CKC16" s="22"/>
      <c r="CKD16" s="22"/>
      <c r="CKE16" s="22"/>
      <c r="CKF16" s="22"/>
      <c r="CKG16" s="22"/>
      <c r="CKH16" s="22"/>
      <c r="CKI16" s="22"/>
      <c r="CKJ16" s="22"/>
      <c r="CKK16" s="22"/>
      <c r="CKL16" s="22"/>
      <c r="CKM16" s="22"/>
      <c r="CKN16" s="22"/>
      <c r="CKO16" s="22"/>
      <c r="CKP16" s="22"/>
      <c r="CKQ16" s="22"/>
      <c r="CKR16" s="22"/>
      <c r="CKS16" s="22"/>
      <c r="CKT16" s="22"/>
      <c r="CKU16" s="22"/>
      <c r="CKV16" s="22"/>
      <c r="CKW16" s="22"/>
      <c r="CKX16" s="22"/>
      <c r="CKY16" s="22"/>
      <c r="CKZ16" s="22"/>
      <c r="CLA16" s="22"/>
      <c r="CLB16" s="22"/>
      <c r="CLC16" s="22"/>
      <c r="CLD16" s="22"/>
      <c r="CLE16" s="22"/>
      <c r="CLF16" s="22"/>
      <c r="CLG16" s="22"/>
      <c r="CLH16" s="22"/>
      <c r="CLI16" s="22"/>
      <c r="CLJ16" s="22"/>
      <c r="CLK16" s="22"/>
      <c r="CLL16" s="22"/>
      <c r="CLM16" s="22"/>
      <c r="CLN16" s="22"/>
      <c r="CLO16" s="22"/>
      <c r="CLP16" s="22"/>
      <c r="CLQ16" s="22"/>
      <c r="CLR16" s="22"/>
      <c r="CLS16" s="22"/>
      <c r="CLT16" s="22"/>
      <c r="CLU16" s="22"/>
      <c r="CLV16" s="22"/>
      <c r="CLW16" s="22"/>
      <c r="CLX16" s="22"/>
      <c r="CLY16" s="22"/>
      <c r="CLZ16" s="22"/>
      <c r="CMA16" s="22"/>
      <c r="CMB16" s="22"/>
      <c r="CMC16" s="22"/>
      <c r="CMD16" s="22"/>
      <c r="CME16" s="22"/>
      <c r="CMF16" s="22"/>
      <c r="CMG16" s="22"/>
      <c r="CMH16" s="22"/>
      <c r="CMI16" s="22"/>
      <c r="CMJ16" s="22"/>
      <c r="CMK16" s="22"/>
      <c r="CML16" s="22"/>
      <c r="CMM16" s="22"/>
      <c r="CMN16" s="22"/>
      <c r="CMO16" s="22"/>
      <c r="CMP16" s="22"/>
      <c r="CMQ16" s="22"/>
      <c r="CMR16" s="22"/>
      <c r="CMS16" s="22"/>
      <c r="CMT16" s="22"/>
      <c r="CMU16" s="22"/>
      <c r="CMV16" s="22"/>
      <c r="CMW16" s="22"/>
      <c r="CMX16" s="22"/>
      <c r="CMY16" s="22"/>
      <c r="CMZ16" s="22"/>
      <c r="CNA16" s="22"/>
      <c r="CNB16" s="22"/>
      <c r="CNC16" s="22"/>
      <c r="CND16" s="22"/>
      <c r="CNE16" s="22"/>
      <c r="CNF16" s="22"/>
      <c r="CNG16" s="22"/>
      <c r="CNH16" s="22"/>
      <c r="CNI16" s="22"/>
      <c r="CNJ16" s="22"/>
      <c r="CNK16" s="22"/>
      <c r="CNL16" s="22"/>
      <c r="CNM16" s="22"/>
      <c r="CNN16" s="22"/>
      <c r="CNO16" s="22"/>
      <c r="CNP16" s="22"/>
      <c r="CNQ16" s="22"/>
      <c r="CNR16" s="22"/>
      <c r="CNS16" s="22"/>
      <c r="CNT16" s="22"/>
      <c r="CNU16" s="22"/>
      <c r="CNV16" s="22"/>
      <c r="CNW16" s="22"/>
      <c r="CNX16" s="22"/>
      <c r="CNY16" s="22"/>
      <c r="CNZ16" s="22"/>
      <c r="COA16" s="22"/>
      <c r="COB16" s="22"/>
      <c r="COC16" s="22"/>
      <c r="COD16" s="22"/>
      <c r="COE16" s="22"/>
      <c r="COF16" s="22"/>
      <c r="COG16" s="22"/>
      <c r="COH16" s="22"/>
      <c r="COI16" s="22"/>
      <c r="COJ16" s="22"/>
      <c r="COK16" s="22"/>
      <c r="COL16" s="22"/>
      <c r="COM16" s="22"/>
      <c r="CON16" s="22"/>
      <c r="COO16" s="22"/>
      <c r="COP16" s="22"/>
      <c r="COQ16" s="22"/>
      <c r="COR16" s="22"/>
      <c r="COS16" s="22"/>
      <c r="COT16" s="22"/>
      <c r="COU16" s="22"/>
      <c r="COV16" s="22"/>
      <c r="COW16" s="22"/>
      <c r="COX16" s="22"/>
      <c r="COY16" s="22"/>
      <c r="COZ16" s="22"/>
      <c r="CPA16" s="22"/>
      <c r="CPB16" s="22"/>
      <c r="CPC16" s="22"/>
      <c r="CPD16" s="22"/>
      <c r="CPE16" s="22"/>
      <c r="CPF16" s="22"/>
      <c r="CPG16" s="22"/>
      <c r="CPH16" s="22"/>
      <c r="CPI16" s="22"/>
      <c r="CPJ16" s="22"/>
      <c r="CPK16" s="22"/>
      <c r="CPL16" s="22"/>
      <c r="CPM16" s="22"/>
      <c r="CPN16" s="22"/>
      <c r="CPO16" s="22"/>
      <c r="CPP16" s="22"/>
      <c r="CPQ16" s="22"/>
      <c r="CPR16" s="22"/>
      <c r="CPS16" s="22"/>
      <c r="CPT16" s="22"/>
      <c r="CPU16" s="22"/>
      <c r="CPV16" s="22"/>
      <c r="CPW16" s="22"/>
      <c r="CPX16" s="22"/>
      <c r="CPY16" s="22"/>
      <c r="CPZ16" s="22"/>
      <c r="CQA16" s="22"/>
      <c r="CQB16" s="22"/>
      <c r="CQC16" s="22"/>
      <c r="CQD16" s="22"/>
      <c r="CQE16" s="22"/>
      <c r="CQF16" s="22"/>
      <c r="CQG16" s="22"/>
      <c r="CQH16" s="22"/>
      <c r="CQI16" s="22"/>
      <c r="CQJ16" s="22"/>
      <c r="CQK16" s="22"/>
      <c r="CQL16" s="22"/>
      <c r="CQM16" s="22"/>
      <c r="CQN16" s="22"/>
      <c r="CQO16" s="22"/>
      <c r="CQP16" s="22"/>
      <c r="CQQ16" s="22"/>
      <c r="CQR16" s="22"/>
      <c r="CQS16" s="22"/>
      <c r="CQT16" s="22"/>
      <c r="CQU16" s="22"/>
      <c r="CQV16" s="22"/>
      <c r="CQW16" s="22"/>
      <c r="CQX16" s="22"/>
      <c r="CQY16" s="22"/>
      <c r="CQZ16" s="22"/>
      <c r="CRA16" s="22"/>
      <c r="CRB16" s="22"/>
      <c r="CRC16" s="22"/>
      <c r="CRD16" s="22"/>
      <c r="CRE16" s="22"/>
      <c r="CRF16" s="22"/>
      <c r="CRG16" s="22"/>
      <c r="CRH16" s="22"/>
      <c r="CRI16" s="22"/>
      <c r="CRJ16" s="22"/>
      <c r="CRK16" s="22"/>
      <c r="CRL16" s="22"/>
      <c r="CRM16" s="22"/>
      <c r="CRN16" s="22"/>
      <c r="CRO16" s="22"/>
      <c r="CRP16" s="22"/>
      <c r="CRQ16" s="22"/>
      <c r="CRR16" s="22"/>
      <c r="CRS16" s="22"/>
      <c r="CRT16" s="22"/>
      <c r="CRU16" s="22"/>
      <c r="CRV16" s="22"/>
      <c r="CRW16" s="22"/>
      <c r="CRX16" s="22"/>
      <c r="CRY16" s="22"/>
      <c r="CRZ16" s="22"/>
      <c r="CSA16" s="22"/>
      <c r="CSB16" s="22"/>
      <c r="CSC16" s="22"/>
      <c r="CSD16" s="22"/>
      <c r="CSE16" s="22"/>
      <c r="CSF16" s="22"/>
      <c r="CSG16" s="22"/>
      <c r="CSH16" s="22"/>
      <c r="CSI16" s="22"/>
      <c r="CSJ16" s="22"/>
      <c r="CSK16" s="22"/>
      <c r="CSL16" s="22"/>
      <c r="CSM16" s="22"/>
      <c r="CSN16" s="22"/>
      <c r="CSO16" s="22"/>
      <c r="CSP16" s="22"/>
      <c r="CSQ16" s="22"/>
      <c r="CSR16" s="22"/>
      <c r="CSS16" s="22"/>
      <c r="CST16" s="22"/>
      <c r="CSU16" s="22"/>
      <c r="CSV16" s="22"/>
      <c r="CSW16" s="22"/>
      <c r="CSX16" s="22"/>
      <c r="CSY16" s="22"/>
      <c r="CSZ16" s="22"/>
      <c r="CTA16" s="22"/>
      <c r="CTB16" s="22"/>
      <c r="CTC16" s="22"/>
      <c r="CTD16" s="22"/>
      <c r="CTE16" s="22"/>
      <c r="CTF16" s="22"/>
      <c r="CTG16" s="22"/>
      <c r="CTH16" s="22"/>
      <c r="CTI16" s="22"/>
      <c r="CTJ16" s="22"/>
      <c r="CTK16" s="22"/>
      <c r="CTL16" s="22"/>
      <c r="CTM16" s="22"/>
      <c r="CTN16" s="22"/>
      <c r="CTO16" s="22"/>
      <c r="CTP16" s="22"/>
      <c r="CTQ16" s="22"/>
      <c r="CTR16" s="22"/>
      <c r="CTS16" s="22"/>
      <c r="CTT16" s="22"/>
      <c r="CTU16" s="22"/>
      <c r="CTV16" s="22"/>
      <c r="CTW16" s="22"/>
      <c r="CTX16" s="22"/>
      <c r="CTY16" s="22"/>
      <c r="CTZ16" s="22"/>
      <c r="CUA16" s="22"/>
      <c r="CUB16" s="22"/>
      <c r="CUC16" s="22"/>
      <c r="CUD16" s="22"/>
      <c r="CUE16" s="22"/>
      <c r="CUF16" s="22"/>
      <c r="CUG16" s="22"/>
      <c r="CUH16" s="22"/>
      <c r="CUI16" s="22"/>
      <c r="CUJ16" s="22"/>
      <c r="CUK16" s="22"/>
      <c r="CUL16" s="22"/>
      <c r="CUM16" s="22"/>
      <c r="CUN16" s="22"/>
      <c r="CUO16" s="22"/>
      <c r="CUP16" s="22"/>
      <c r="CUQ16" s="22"/>
      <c r="CUR16" s="22"/>
      <c r="CUS16" s="22"/>
      <c r="CUT16" s="22"/>
      <c r="CUU16" s="22"/>
      <c r="CUV16" s="22"/>
      <c r="CUW16" s="22"/>
      <c r="CUX16" s="22"/>
      <c r="CUY16" s="22"/>
      <c r="CUZ16" s="22"/>
      <c r="CVA16" s="22"/>
      <c r="CVB16" s="22"/>
      <c r="CVC16" s="22"/>
      <c r="CVD16" s="22"/>
      <c r="CVE16" s="22"/>
      <c r="CVF16" s="22"/>
      <c r="CVG16" s="22"/>
      <c r="CVH16" s="22"/>
      <c r="CVI16" s="22"/>
      <c r="CVJ16" s="22"/>
      <c r="CVK16" s="22"/>
      <c r="CVL16" s="22"/>
      <c r="CVM16" s="22"/>
      <c r="CVN16" s="22"/>
      <c r="CVO16" s="22"/>
      <c r="CVP16" s="22"/>
      <c r="CVQ16" s="22"/>
      <c r="CVR16" s="22"/>
      <c r="CVS16" s="22"/>
      <c r="CVT16" s="22"/>
      <c r="CVU16" s="22"/>
      <c r="CVV16" s="22"/>
      <c r="CVW16" s="22"/>
      <c r="CVX16" s="22"/>
      <c r="CVY16" s="22"/>
      <c r="CVZ16" s="22"/>
      <c r="CWA16" s="22"/>
      <c r="CWB16" s="22"/>
      <c r="CWC16" s="22"/>
      <c r="CWD16" s="22"/>
      <c r="CWE16" s="22"/>
      <c r="CWF16" s="22"/>
      <c r="CWG16" s="22"/>
      <c r="CWH16" s="22"/>
      <c r="CWI16" s="22"/>
      <c r="CWJ16" s="22"/>
      <c r="CWK16" s="22"/>
      <c r="CWL16" s="22"/>
      <c r="CWM16" s="22"/>
      <c r="CWN16" s="22"/>
      <c r="CWO16" s="22"/>
      <c r="CWP16" s="22"/>
      <c r="CWQ16" s="22"/>
      <c r="CWR16" s="22"/>
      <c r="CWS16" s="22"/>
      <c r="CWT16" s="22"/>
      <c r="CWU16" s="22"/>
      <c r="CWV16" s="22"/>
      <c r="CWW16" s="22"/>
      <c r="CWX16" s="22"/>
      <c r="CWY16" s="22"/>
      <c r="CWZ16" s="22"/>
      <c r="CXA16" s="22"/>
      <c r="CXB16" s="22"/>
      <c r="CXC16" s="22"/>
      <c r="CXD16" s="22"/>
      <c r="CXE16" s="22"/>
      <c r="CXF16" s="22"/>
      <c r="CXG16" s="22"/>
      <c r="CXH16" s="22"/>
      <c r="CXI16" s="22"/>
      <c r="CXJ16" s="22"/>
      <c r="CXK16" s="22"/>
      <c r="CXL16" s="22"/>
      <c r="CXM16" s="22"/>
      <c r="CXN16" s="22"/>
      <c r="CXO16" s="22"/>
      <c r="CXP16" s="22"/>
      <c r="CXQ16" s="22"/>
      <c r="CXR16" s="22"/>
      <c r="CXS16" s="22"/>
      <c r="CXT16" s="22"/>
      <c r="CXU16" s="22"/>
      <c r="CXV16" s="22"/>
      <c r="CXW16" s="22"/>
      <c r="CXX16" s="22"/>
      <c r="CXY16" s="22"/>
      <c r="CXZ16" s="22"/>
      <c r="CYA16" s="22"/>
      <c r="CYB16" s="22"/>
      <c r="CYC16" s="22"/>
      <c r="CYD16" s="22"/>
      <c r="CYE16" s="22"/>
      <c r="CYF16" s="22"/>
      <c r="CYG16" s="22"/>
      <c r="CYH16" s="22"/>
      <c r="CYI16" s="22"/>
      <c r="CYJ16" s="22"/>
      <c r="CYK16" s="22"/>
      <c r="CYL16" s="22"/>
      <c r="CYM16" s="22"/>
      <c r="CYN16" s="22"/>
      <c r="CYO16" s="22"/>
      <c r="CYP16" s="22"/>
      <c r="CYQ16" s="22"/>
      <c r="CYR16" s="22"/>
      <c r="CYS16" s="22"/>
      <c r="CYT16" s="22"/>
      <c r="CYU16" s="22"/>
      <c r="CYV16" s="22"/>
      <c r="CYW16" s="22"/>
      <c r="CYX16" s="22"/>
      <c r="CYY16" s="22"/>
      <c r="CYZ16" s="22"/>
      <c r="CZA16" s="22"/>
      <c r="CZB16" s="22"/>
      <c r="CZC16" s="22"/>
      <c r="CZD16" s="22"/>
      <c r="CZE16" s="22"/>
      <c r="CZF16" s="22"/>
      <c r="CZG16" s="22"/>
      <c r="CZH16" s="22"/>
      <c r="CZI16" s="22"/>
      <c r="CZJ16" s="22"/>
      <c r="CZK16" s="22"/>
      <c r="CZL16" s="22"/>
      <c r="CZM16" s="22"/>
      <c r="CZN16" s="22"/>
      <c r="CZO16" s="22"/>
      <c r="CZP16" s="22"/>
      <c r="CZQ16" s="22"/>
      <c r="CZR16" s="22"/>
      <c r="CZS16" s="22"/>
      <c r="CZT16" s="22"/>
      <c r="CZU16" s="22"/>
      <c r="CZV16" s="22"/>
      <c r="CZW16" s="22"/>
      <c r="CZX16" s="22"/>
      <c r="CZY16" s="22"/>
      <c r="CZZ16" s="22"/>
      <c r="DAA16" s="22"/>
      <c r="DAB16" s="22"/>
      <c r="DAC16" s="22"/>
      <c r="DAD16" s="22"/>
    </row>
    <row r="17" spans="1:51" ht="21" customHeight="1" thickTop="1" thickBot="1" x14ac:dyDescent="0.35">
      <c r="A17" s="16"/>
      <c r="B17" s="57" t="s">
        <v>67</v>
      </c>
      <c r="C17" s="58" t="s">
        <v>68</v>
      </c>
      <c r="D17" s="16"/>
      <c r="E17" s="17"/>
      <c r="F17" s="36">
        <v>14</v>
      </c>
      <c r="G17" s="37" t="s">
        <v>69</v>
      </c>
      <c r="H17" s="37"/>
      <c r="I17" s="37"/>
      <c r="J17" s="37"/>
      <c r="K17" s="37"/>
      <c r="L17" s="37"/>
      <c r="M17" s="38"/>
      <c r="N17" s="39"/>
      <c r="O17" s="17"/>
      <c r="P17" s="22"/>
      <c r="Q17" s="22"/>
      <c r="R17" s="22"/>
      <c r="S17" s="22"/>
      <c r="T17" s="22"/>
      <c r="U17" s="22"/>
      <c r="V17" s="22"/>
      <c r="W17" s="22"/>
      <c r="X17" s="22"/>
      <c r="Y17" s="22"/>
      <c r="Z17" s="22"/>
      <c r="AA17" s="59"/>
      <c r="AB17" s="60" t="s">
        <v>70</v>
      </c>
      <c r="AC17" s="61">
        <f t="shared" si="8"/>
        <v>0</v>
      </c>
      <c r="AD17" s="61">
        <f t="shared" si="8"/>
        <v>0</v>
      </c>
      <c r="AE17" s="61">
        <f t="shared" si="8"/>
        <v>0</v>
      </c>
      <c r="AF17" s="61">
        <f t="shared" si="8"/>
        <v>0</v>
      </c>
      <c r="AG17" s="61">
        <f t="shared" si="8"/>
        <v>0</v>
      </c>
      <c r="AH17" s="61">
        <f t="shared" si="8"/>
        <v>0</v>
      </c>
      <c r="AI17" s="61">
        <f t="shared" si="8"/>
        <v>0</v>
      </c>
      <c r="AJ17" s="62">
        <f t="shared" si="13"/>
        <v>0</v>
      </c>
      <c r="AK17" s="66">
        <f t="shared" ref="AK17" si="15">AJ17-AJ16</f>
        <v>0</v>
      </c>
      <c r="AL17" s="62">
        <f t="shared" si="10"/>
        <v>0</v>
      </c>
      <c r="AM17" s="31"/>
      <c r="AN17" s="44">
        <f t="shared" si="0"/>
        <v>0</v>
      </c>
      <c r="AO17" s="22"/>
      <c r="AP17" s="64" t="str">
        <f>CONCATENATE($AP6,$AQ9,$AS$11)</f>
        <v xml:space="preserve">You are slightly prone to lean politically leftward. </v>
      </c>
      <c r="AQ17" s="22"/>
      <c r="AR17" s="22"/>
      <c r="AS17" s="22"/>
      <c r="AT17" s="22"/>
      <c r="AU17" s="56">
        <f>AV17-AY$13</f>
        <v>-5</v>
      </c>
      <c r="AV17" s="65">
        <f t="shared" si="14"/>
        <v>0</v>
      </c>
      <c r="AW17" s="22" t="str">
        <f t="shared" si="11"/>
        <v>-5 to 0</v>
      </c>
      <c r="AX17" s="22"/>
      <c r="AY17" s="64" t="str">
        <f>CONCATENATE($AP9,$AQ9,$AS$11)</f>
        <v xml:space="preserve">you are slightly prone to lean politically leftward. </v>
      </c>
    </row>
    <row r="18" spans="1:51" ht="21" customHeight="1" thickTop="1" thickBot="1" x14ac:dyDescent="0.35">
      <c r="A18" s="16"/>
      <c r="B18" s="57" t="s">
        <v>71</v>
      </c>
      <c r="C18" s="58" t="s">
        <v>72</v>
      </c>
      <c r="D18" s="16"/>
      <c r="E18" s="17"/>
      <c r="F18" s="36">
        <v>15</v>
      </c>
      <c r="G18" s="37" t="s">
        <v>73</v>
      </c>
      <c r="H18" s="37"/>
      <c r="I18" s="37"/>
      <c r="J18" s="37"/>
      <c r="K18" s="37"/>
      <c r="L18" s="37"/>
      <c r="M18" s="38"/>
      <c r="N18" s="39"/>
      <c r="O18" s="17"/>
      <c r="P18" s="22"/>
      <c r="Q18" s="22"/>
      <c r="R18" s="22"/>
      <c r="S18" s="22"/>
      <c r="T18" s="22"/>
      <c r="U18" s="22"/>
      <c r="V18" s="22"/>
      <c r="W18" s="22"/>
      <c r="X18" s="22"/>
      <c r="Y18" s="22"/>
      <c r="Z18" s="22"/>
      <c r="AA18" s="59"/>
      <c r="AB18" s="60" t="s">
        <v>74</v>
      </c>
      <c r="AC18" s="61">
        <f t="shared" ref="AC18" si="16">IF($M18=AC$1,AC$2,0)</f>
        <v>0</v>
      </c>
      <c r="AD18" s="61">
        <f t="shared" si="7"/>
        <v>0</v>
      </c>
      <c r="AE18" s="61">
        <f t="shared" si="7"/>
        <v>0</v>
      </c>
      <c r="AF18" s="61">
        <f t="shared" si="7"/>
        <v>0</v>
      </c>
      <c r="AG18" s="61">
        <f t="shared" si="7"/>
        <v>0</v>
      </c>
      <c r="AH18" s="61">
        <f t="shared" si="7"/>
        <v>0</v>
      </c>
      <c r="AI18" s="61">
        <f t="shared" si="7"/>
        <v>0</v>
      </c>
      <c r="AJ18" s="62">
        <f t="shared" si="13"/>
        <v>0</v>
      </c>
      <c r="AK18" s="63"/>
      <c r="AL18" s="31"/>
      <c r="AM18" s="31"/>
      <c r="AN18" s="44">
        <f t="shared" si="0"/>
        <v>0</v>
      </c>
      <c r="AO18" s="22"/>
      <c r="AP18" s="64" t="str">
        <f>CONCATENATE($AP6,$AQ10,$AS$11)</f>
        <v xml:space="preserve">You are moderately prone to lean politically leftward. </v>
      </c>
      <c r="AQ18" s="22"/>
      <c r="AR18" s="22"/>
      <c r="AS18" s="22"/>
      <c r="AT18" s="22"/>
      <c r="AU18" s="56">
        <f>AV18-AY$13</f>
        <v>-10</v>
      </c>
      <c r="AV18" s="65">
        <f t="shared" si="14"/>
        <v>-5</v>
      </c>
      <c r="AW18" s="22" t="str">
        <f t="shared" si="11"/>
        <v>-10 to -5</v>
      </c>
      <c r="AX18" s="22"/>
      <c r="AY18" s="64" t="str">
        <f>CONCATENATE($AP9,$AQ10,$AS$11)</f>
        <v xml:space="preserve">you are moderately prone to lean politically leftward. </v>
      </c>
    </row>
    <row r="19" spans="1:51" ht="21" customHeight="1" thickTop="1" thickBot="1" x14ac:dyDescent="0.35">
      <c r="A19" s="16"/>
      <c r="B19" s="57" t="s">
        <v>75</v>
      </c>
      <c r="C19" s="58" t="s">
        <v>76</v>
      </c>
      <c r="D19" s="16"/>
      <c r="E19" s="17"/>
      <c r="F19" s="36">
        <v>16</v>
      </c>
      <c r="G19" s="37" t="s">
        <v>77</v>
      </c>
      <c r="H19" s="37"/>
      <c r="I19" s="37"/>
      <c r="J19" s="37"/>
      <c r="K19" s="37"/>
      <c r="L19" s="37"/>
      <c r="M19" s="38"/>
      <c r="N19" s="39"/>
      <c r="O19" s="17"/>
      <c r="P19" s="22"/>
      <c r="Q19" s="22"/>
      <c r="R19" s="22"/>
      <c r="S19" s="22"/>
      <c r="T19" s="22"/>
      <c r="U19" s="22"/>
      <c r="V19" s="22"/>
      <c r="W19" s="22"/>
      <c r="X19" s="22"/>
      <c r="Y19" s="22"/>
      <c r="Z19" s="22"/>
      <c r="AA19" s="59"/>
      <c r="AB19" s="60" t="s">
        <v>78</v>
      </c>
      <c r="AC19" s="61">
        <f t="shared" si="8"/>
        <v>0</v>
      </c>
      <c r="AD19" s="61">
        <f t="shared" si="8"/>
        <v>0</v>
      </c>
      <c r="AE19" s="61">
        <f t="shared" si="8"/>
        <v>0</v>
      </c>
      <c r="AF19" s="61">
        <f t="shared" si="8"/>
        <v>0</v>
      </c>
      <c r="AG19" s="61">
        <f t="shared" si="8"/>
        <v>0</v>
      </c>
      <c r="AH19" s="61">
        <f t="shared" si="8"/>
        <v>0</v>
      </c>
      <c r="AI19" s="61">
        <f t="shared" si="8"/>
        <v>0</v>
      </c>
      <c r="AJ19" s="62">
        <f t="shared" si="13"/>
        <v>0</v>
      </c>
      <c r="AK19" s="66">
        <f t="shared" ref="AK19" si="17">AJ19-AJ18</f>
        <v>0</v>
      </c>
      <c r="AL19" s="62">
        <f t="shared" si="10"/>
        <v>0</v>
      </c>
      <c r="AM19" s="31"/>
      <c r="AN19" s="44">
        <f t="shared" si="0"/>
        <v>0</v>
      </c>
      <c r="AO19" s="22"/>
      <c r="AP19" s="64" t="str">
        <f>CONCATENATE($AP6,$AQ11,$AS$11)</f>
        <v xml:space="preserve">You are significantly prone to lean politically leftward. </v>
      </c>
      <c r="AQ19" s="22"/>
      <c r="AR19" s="22"/>
      <c r="AS19" s="22"/>
      <c r="AT19" s="22"/>
      <c r="AU19" s="56">
        <f>AV19-AY$13</f>
        <v>-15</v>
      </c>
      <c r="AV19" s="65">
        <f t="shared" si="14"/>
        <v>-10</v>
      </c>
      <c r="AW19" s="22" t="str">
        <f t="shared" si="11"/>
        <v>-15 to -10</v>
      </c>
      <c r="AX19" s="22"/>
      <c r="AY19" s="64" t="str">
        <f>CONCATENATE($AP9,$AQ11,$AS$11)</f>
        <v xml:space="preserve">you are significantly prone to lean politically leftward. </v>
      </c>
    </row>
    <row r="20" spans="1:51" ht="21" customHeight="1" thickTop="1" thickBot="1" x14ac:dyDescent="0.35">
      <c r="A20" s="16"/>
      <c r="B20" s="57" t="s">
        <v>79</v>
      </c>
      <c r="C20" s="58" t="s">
        <v>80</v>
      </c>
      <c r="D20" s="16"/>
      <c r="E20" s="17"/>
      <c r="F20" s="36">
        <v>17</v>
      </c>
      <c r="G20" s="37" t="s">
        <v>81</v>
      </c>
      <c r="H20" s="37"/>
      <c r="I20" s="37"/>
      <c r="J20" s="37"/>
      <c r="K20" s="37"/>
      <c r="L20" s="37"/>
      <c r="M20" s="38"/>
      <c r="N20" s="39"/>
      <c r="O20" s="17"/>
      <c r="P20" s="22"/>
      <c r="Q20" s="22"/>
      <c r="R20" s="22"/>
      <c r="S20" s="22"/>
      <c r="T20" s="22"/>
      <c r="U20" s="22"/>
      <c r="V20" s="22"/>
      <c r="W20" s="22"/>
      <c r="X20" s="22"/>
      <c r="Y20" s="22"/>
      <c r="Z20" s="22"/>
      <c r="AA20" s="59"/>
      <c r="AB20" s="60" t="s">
        <v>82</v>
      </c>
      <c r="AC20" s="61">
        <f t="shared" ref="AC20" si="18">IF($M20=AC$1,AC$2,0)</f>
        <v>0</v>
      </c>
      <c r="AD20" s="61">
        <f t="shared" si="7"/>
        <v>0</v>
      </c>
      <c r="AE20" s="61">
        <f t="shared" si="7"/>
        <v>0</v>
      </c>
      <c r="AF20" s="61">
        <f t="shared" si="7"/>
        <v>0</v>
      </c>
      <c r="AG20" s="61">
        <f t="shared" si="7"/>
        <v>0</v>
      </c>
      <c r="AH20" s="61">
        <f t="shared" si="7"/>
        <v>0</v>
      </c>
      <c r="AI20" s="61">
        <f t="shared" si="7"/>
        <v>0</v>
      </c>
      <c r="AJ20" s="62">
        <f t="shared" si="13"/>
        <v>0</v>
      </c>
      <c r="AK20" s="63"/>
      <c r="AL20" s="31"/>
      <c r="AM20" s="31"/>
      <c r="AN20" s="44">
        <f t="shared" si="0"/>
        <v>0</v>
      </c>
      <c r="AO20" s="67" t="b">
        <f>IF(AND(AL2&gt;AU14,AL3&lt;AV14),AP14,IF(AND(AL2&gt;AU15,AL3&lt;AV15),AP15,IF(AND(AL2&gt;AU16,AL3&lt;AV16),AP16,IF(AND(AL2&gt;AU17,AL3&lt;AV17),AP17,IF(AND(AL2&gt;AU18,AL3&lt;AV18),AP18,IF(AND(AL2&gt;AU19,AL3&lt;AV19),"Other"))))))</f>
        <v>0</v>
      </c>
      <c r="AP20" s="22"/>
      <c r="AQ20" s="22"/>
      <c r="AR20" s="22"/>
      <c r="AS20" s="22"/>
      <c r="AT20" s="22"/>
      <c r="AU20" s="68"/>
      <c r="AV20" s="22"/>
      <c r="AW20" s="22"/>
      <c r="AX20" s="22"/>
      <c r="AY20" s="22"/>
    </row>
    <row r="21" spans="1:51" ht="21" customHeight="1" thickTop="1" thickBot="1" x14ac:dyDescent="0.35">
      <c r="A21" s="16"/>
      <c r="B21" s="57" t="s">
        <v>83</v>
      </c>
      <c r="C21" s="58" t="s">
        <v>84</v>
      </c>
      <c r="D21" s="16"/>
      <c r="E21" s="17"/>
      <c r="F21" s="36">
        <v>18</v>
      </c>
      <c r="G21" s="37" t="s">
        <v>85</v>
      </c>
      <c r="H21" s="37"/>
      <c r="I21" s="37"/>
      <c r="J21" s="37"/>
      <c r="K21" s="37"/>
      <c r="L21" s="37"/>
      <c r="M21" s="38"/>
      <c r="N21" s="39"/>
      <c r="O21" s="17"/>
      <c r="P21" s="22"/>
      <c r="Q21" s="22"/>
      <c r="R21" s="22"/>
      <c r="S21" s="22"/>
      <c r="T21" s="22"/>
      <c r="U21" s="22"/>
      <c r="V21" s="22"/>
      <c r="W21" s="22"/>
      <c r="X21" s="22"/>
      <c r="Y21" s="22"/>
      <c r="Z21" s="22"/>
      <c r="AA21" s="59"/>
      <c r="AB21" s="60" t="s">
        <v>86</v>
      </c>
      <c r="AC21" s="61">
        <f t="shared" si="8"/>
        <v>0</v>
      </c>
      <c r="AD21" s="61">
        <f t="shared" si="8"/>
        <v>0</v>
      </c>
      <c r="AE21" s="61">
        <f t="shared" si="8"/>
        <v>0</v>
      </c>
      <c r="AF21" s="61">
        <f t="shared" si="8"/>
        <v>0</v>
      </c>
      <c r="AG21" s="61">
        <f t="shared" si="8"/>
        <v>0</v>
      </c>
      <c r="AH21" s="61">
        <f t="shared" si="8"/>
        <v>0</v>
      </c>
      <c r="AI21" s="61">
        <f t="shared" si="8"/>
        <v>0</v>
      </c>
      <c r="AJ21" s="62">
        <f t="shared" si="13"/>
        <v>0</v>
      </c>
      <c r="AK21" s="66">
        <f>AJ21-AJ20</f>
        <v>0</v>
      </c>
      <c r="AL21" s="62">
        <f t="shared" si="10"/>
        <v>0</v>
      </c>
      <c r="AM21" s="31"/>
      <c r="AN21" s="44">
        <f t="shared" si="0"/>
        <v>0</v>
      </c>
      <c r="AO21" s="67" t="s">
        <v>87</v>
      </c>
      <c r="AP21" s="22"/>
      <c r="AQ21" s="22"/>
      <c r="AR21" s="22"/>
      <c r="AS21" s="22"/>
      <c r="AT21" s="22"/>
      <c r="AU21" s="22"/>
      <c r="AV21" s="22"/>
      <c r="AW21" s="22"/>
      <c r="AX21" s="22"/>
      <c r="AY21" s="22"/>
    </row>
    <row r="22" spans="1:51" ht="21" customHeight="1" thickTop="1" thickBot="1" x14ac:dyDescent="0.35">
      <c r="A22" s="16"/>
      <c r="B22" s="57" t="s">
        <v>88</v>
      </c>
      <c r="C22" s="58" t="s">
        <v>89</v>
      </c>
      <c r="D22" s="16"/>
      <c r="E22" s="17"/>
      <c r="F22" s="36">
        <v>19</v>
      </c>
      <c r="G22" s="37" t="s">
        <v>90</v>
      </c>
      <c r="H22" s="37"/>
      <c r="I22" s="37"/>
      <c r="J22" s="37"/>
      <c r="K22" s="37"/>
      <c r="L22" s="37"/>
      <c r="M22" s="38"/>
      <c r="N22" s="39"/>
      <c r="O22" s="17"/>
      <c r="P22" s="22"/>
      <c r="Q22" s="22"/>
      <c r="R22" s="22"/>
      <c r="S22" s="22"/>
      <c r="T22" s="22"/>
      <c r="U22" s="22"/>
      <c r="V22" s="22"/>
      <c r="W22" s="22"/>
      <c r="X22" s="22"/>
      <c r="Y22" s="22"/>
      <c r="Z22" s="22"/>
      <c r="AA22" s="59"/>
      <c r="AB22" s="60" t="s">
        <v>91</v>
      </c>
      <c r="AC22" s="61">
        <f t="shared" ref="AC22" si="19">IF($M22=AC$1,AC$2,0)</f>
        <v>0</v>
      </c>
      <c r="AD22" s="61">
        <f t="shared" si="7"/>
        <v>0</v>
      </c>
      <c r="AE22" s="61">
        <f t="shared" si="7"/>
        <v>0</v>
      </c>
      <c r="AF22" s="61">
        <f t="shared" si="7"/>
        <v>0</v>
      </c>
      <c r="AG22" s="61">
        <f t="shared" si="7"/>
        <v>0</v>
      </c>
      <c r="AH22" s="61">
        <f t="shared" si="7"/>
        <v>0</v>
      </c>
      <c r="AI22" s="61">
        <f t="shared" si="7"/>
        <v>0</v>
      </c>
      <c r="AJ22" s="62">
        <f t="shared" si="13"/>
        <v>0</v>
      </c>
      <c r="AK22" s="63"/>
      <c r="AL22" s="31"/>
      <c r="AM22" s="31"/>
      <c r="AN22" s="44">
        <f t="shared" si="0"/>
        <v>0</v>
      </c>
      <c r="AO22" s="67" t="str">
        <f>CONCATENATE(AO28,AP28,AQ28,AR28,AS28)</f>
        <v>Your political views serve your priority of situational needs, created largely by living in an 0 environment.</v>
      </c>
      <c r="AP22" s="22"/>
      <c r="AQ22" s="22"/>
      <c r="AR22" s="22"/>
      <c r="AS22" s="22"/>
      <c r="AT22" s="22"/>
      <c r="AU22" s="22"/>
      <c r="AV22" s="22"/>
      <c r="AW22" s="22"/>
      <c r="AX22" s="22"/>
      <c r="AY22" s="22"/>
    </row>
    <row r="23" spans="1:51" ht="21" customHeight="1" thickTop="1" thickBot="1" x14ac:dyDescent="0.35">
      <c r="A23" s="16"/>
      <c r="B23" s="57" t="s">
        <v>92</v>
      </c>
      <c r="C23" s="58" t="s">
        <v>93</v>
      </c>
      <c r="D23" s="16"/>
      <c r="E23" s="17"/>
      <c r="F23" s="36">
        <v>20</v>
      </c>
      <c r="G23" s="37" t="s">
        <v>94</v>
      </c>
      <c r="H23" s="37"/>
      <c r="I23" s="37"/>
      <c r="J23" s="37"/>
      <c r="K23" s="37"/>
      <c r="L23" s="37"/>
      <c r="M23" s="38"/>
      <c r="N23" s="39"/>
      <c r="O23" s="17"/>
      <c r="P23" s="22"/>
      <c r="Q23" s="22"/>
      <c r="R23" s="22"/>
      <c r="S23" s="22"/>
      <c r="T23" s="22"/>
      <c r="U23" s="22"/>
      <c r="V23" s="22"/>
      <c r="W23" s="22"/>
      <c r="X23" s="22"/>
      <c r="Y23" s="22"/>
      <c r="Z23" s="22"/>
      <c r="AA23" s="59"/>
      <c r="AB23" s="60" t="s">
        <v>95</v>
      </c>
      <c r="AC23" s="61">
        <f t="shared" si="8"/>
        <v>0</v>
      </c>
      <c r="AD23" s="61">
        <f t="shared" si="8"/>
        <v>0</v>
      </c>
      <c r="AE23" s="61">
        <f t="shared" si="8"/>
        <v>0</v>
      </c>
      <c r="AF23" s="61">
        <f t="shared" si="8"/>
        <v>0</v>
      </c>
      <c r="AG23" s="61">
        <f t="shared" si="8"/>
        <v>0</v>
      </c>
      <c r="AH23" s="61">
        <f t="shared" si="8"/>
        <v>0</v>
      </c>
      <c r="AI23" s="61">
        <f t="shared" si="8"/>
        <v>0</v>
      </c>
      <c r="AJ23" s="62">
        <f t="shared" si="13"/>
        <v>0</v>
      </c>
      <c r="AK23" s="66">
        <f>AJ23-AJ22</f>
        <v>0</v>
      </c>
      <c r="AL23" s="62">
        <f t="shared" si="10"/>
        <v>0</v>
      </c>
      <c r="AM23" s="31"/>
      <c r="AN23" s="44">
        <f t="shared" si="0"/>
        <v>0</v>
      </c>
      <c r="AO23" s="67" t="s">
        <v>96</v>
      </c>
      <c r="AP23" s="22"/>
      <c r="AQ23" s="22"/>
      <c r="AR23" s="22"/>
      <c r="AS23" s="22"/>
      <c r="AT23" s="22"/>
      <c r="AU23" s="22"/>
      <c r="AV23" s="22"/>
      <c r="AW23" s="22"/>
      <c r="AX23" s="22"/>
      <c r="AY23" s="22"/>
    </row>
    <row r="24" spans="1:51" ht="21" customHeight="1" thickTop="1" thickBot="1" x14ac:dyDescent="0.35">
      <c r="A24" s="16"/>
      <c r="B24" s="57" t="s">
        <v>97</v>
      </c>
      <c r="C24" s="58" t="s">
        <v>98</v>
      </c>
      <c r="D24" s="16"/>
      <c r="E24" s="17"/>
      <c r="F24" s="36">
        <v>21</v>
      </c>
      <c r="G24" s="69" t="s">
        <v>99</v>
      </c>
      <c r="H24" s="69"/>
      <c r="I24" s="69"/>
      <c r="J24" s="69"/>
      <c r="K24" s="69"/>
      <c r="L24" s="69"/>
      <c r="M24" s="38"/>
      <c r="N24" s="39"/>
      <c r="O24" s="17"/>
      <c r="P24" s="22"/>
      <c r="Q24" s="22"/>
      <c r="R24" s="22"/>
      <c r="S24" s="22"/>
      <c r="T24" s="22"/>
      <c r="U24" s="22"/>
      <c r="V24" s="22"/>
      <c r="W24" s="22"/>
      <c r="X24" s="22"/>
      <c r="Y24" s="22"/>
      <c r="Z24" s="22"/>
      <c r="AA24" s="70"/>
      <c r="AB24" s="71" t="s">
        <v>100</v>
      </c>
      <c r="AC24" s="72">
        <f>IF($M24=AC$1,AC$2,0)</f>
        <v>0</v>
      </c>
      <c r="AD24" s="72">
        <f>IF($M24=AD$1,AD$2,0)</f>
        <v>0</v>
      </c>
      <c r="AE24" s="72">
        <f>IF($M24=AE$1,AE$2,0)</f>
        <v>0</v>
      </c>
      <c r="AF24" s="72">
        <f>IF($M24=AF$1,AF$2,0)</f>
        <v>0</v>
      </c>
      <c r="AG24" s="72">
        <f>IF($M24=AG$1,AG$2,0)</f>
        <v>0</v>
      </c>
      <c r="AH24" s="72">
        <f>IF($M24=AH$1,AH$2,0)</f>
        <v>0</v>
      </c>
      <c r="AI24" s="72">
        <f>IF($M24=AI$1,AI$2,0)</f>
        <v>0</v>
      </c>
      <c r="AJ24" s="73">
        <f>SUM(AC24:AI24)</f>
        <v>0</v>
      </c>
      <c r="AK24" s="74"/>
      <c r="AL24" s="75"/>
      <c r="AM24" s="75" t="s">
        <v>499</v>
      </c>
      <c r="AN24" s="22"/>
      <c r="AO24" s="22" t="s">
        <v>101</v>
      </c>
      <c r="AP24" s="67" t="str">
        <f>CONCATENATE(AO24,AO25)</f>
        <v xml:space="preserve">Your situation affects how much discrimination you face in life, so </v>
      </c>
      <c r="AQ24" s="22"/>
      <c r="AR24" s="22"/>
      <c r="AS24" s="22"/>
      <c r="AT24" s="22"/>
      <c r="AU24" s="22"/>
      <c r="AV24" s="22"/>
      <c r="AW24" s="22"/>
      <c r="AX24" s="22"/>
      <c r="AY24" s="22"/>
    </row>
    <row r="25" spans="1:51" ht="21" customHeight="1" thickTop="1" thickBot="1" x14ac:dyDescent="0.35">
      <c r="A25" s="16"/>
      <c r="B25" s="57" t="s">
        <v>102</v>
      </c>
      <c r="C25" s="58" t="s">
        <v>103</v>
      </c>
      <c r="D25" s="16"/>
      <c r="E25" s="17"/>
      <c r="F25" s="36">
        <v>22</v>
      </c>
      <c r="G25" s="69" t="s">
        <v>104</v>
      </c>
      <c r="H25" s="69"/>
      <c r="I25" s="69"/>
      <c r="J25" s="69"/>
      <c r="K25" s="69"/>
      <c r="L25" s="69"/>
      <c r="M25" s="38"/>
      <c r="N25" s="39"/>
      <c r="O25" s="17"/>
      <c r="P25" s="22"/>
      <c r="Q25" s="22"/>
      <c r="R25" s="22"/>
      <c r="S25" s="22"/>
      <c r="T25" s="22"/>
      <c r="U25" s="22"/>
      <c r="V25" s="22"/>
      <c r="W25" s="22"/>
      <c r="X25" s="22"/>
      <c r="Y25" s="22"/>
      <c r="Z25" s="22"/>
      <c r="AA25" s="76"/>
      <c r="AB25" s="77" t="s">
        <v>105</v>
      </c>
      <c r="AC25" s="78">
        <f>IF($M25=AC$1,AC$3,0)</f>
        <v>0</v>
      </c>
      <c r="AD25" s="78">
        <f>IF($M25=AD$1,AD$3,0)</f>
        <v>0</v>
      </c>
      <c r="AE25" s="78">
        <f>IF($M25=AE$1,AE$3,0)</f>
        <v>0</v>
      </c>
      <c r="AF25" s="78">
        <f>IF($M25=AF$1,AF$3,0)</f>
        <v>0</v>
      </c>
      <c r="AG25" s="78">
        <f>IF($M25=AG$1,AG$3,0)</f>
        <v>0</v>
      </c>
      <c r="AH25" s="78">
        <f>IF($M25=AH$1,AH$3,0)</f>
        <v>0</v>
      </c>
      <c r="AI25" s="78">
        <f>IF($M25=AI$1,AI$3,0)</f>
        <v>0</v>
      </c>
      <c r="AJ25" s="79">
        <f t="shared" ref="AJ25:AJ27" si="20">SUM(AC25:AI25)</f>
        <v>0</v>
      </c>
      <c r="AK25" s="80">
        <f>AJ26-AJ24</f>
        <v>0</v>
      </c>
      <c r="AL25" s="79">
        <f>AVERAGE(AJ24,AJ26)</f>
        <v>0</v>
      </c>
      <c r="AM25" s="81"/>
      <c r="AN25" s="22"/>
      <c r="AO25" s="22" t="str">
        <f>IF(AL25=-3,AY$19,IF(AL25=-2,AY$18,IF(AL25=-1,AY$17,IF(AL25=1,AY$16,IF(AL25=2,AY$15,IF(AL25=3,AY$14,""))))))</f>
        <v/>
      </c>
      <c r="AP25" s="22"/>
      <c r="AQ25" s="22"/>
      <c r="AR25" s="22"/>
      <c r="AS25" s="22"/>
      <c r="AT25" s="22"/>
      <c r="AU25" s="22"/>
      <c r="AV25" s="22"/>
      <c r="AW25" s="22"/>
      <c r="AX25" s="22"/>
      <c r="AY25" s="22"/>
    </row>
    <row r="26" spans="1:51" ht="21" customHeight="1" thickTop="1" thickBot="1" x14ac:dyDescent="0.35">
      <c r="A26" s="16"/>
      <c r="B26" s="57" t="s">
        <v>106</v>
      </c>
      <c r="C26" s="58" t="s">
        <v>107</v>
      </c>
      <c r="D26" s="16"/>
      <c r="E26" s="17"/>
      <c r="F26" s="36">
        <v>23</v>
      </c>
      <c r="G26" s="69" t="s">
        <v>108</v>
      </c>
      <c r="H26" s="69"/>
      <c r="I26" s="69"/>
      <c r="J26" s="69"/>
      <c r="K26" s="69"/>
      <c r="L26" s="69"/>
      <c r="M26" s="38"/>
      <c r="N26" s="39"/>
      <c r="O26" s="17"/>
      <c r="P26" s="22"/>
      <c r="Q26" s="22"/>
      <c r="R26" s="22"/>
      <c r="S26" s="22"/>
      <c r="T26" s="22"/>
      <c r="U26" s="22"/>
      <c r="V26" s="22"/>
      <c r="W26" s="22"/>
      <c r="X26" s="22"/>
      <c r="Y26" s="22"/>
      <c r="Z26" s="22"/>
      <c r="AA26" s="70"/>
      <c r="AB26" s="71" t="s">
        <v>109</v>
      </c>
      <c r="AC26" s="72">
        <f>IF($M26=AC$1,AC$2,0)</f>
        <v>0</v>
      </c>
      <c r="AD26" s="72">
        <f>IF($M26=AD$1,AD$2,0)</f>
        <v>0</v>
      </c>
      <c r="AE26" s="72">
        <f>IF($M26=AE$1,AE$2,0)</f>
        <v>0</v>
      </c>
      <c r="AF26" s="72">
        <f>IF($M26=AF$1,AF$2,0)</f>
        <v>0</v>
      </c>
      <c r="AG26" s="72">
        <f t="shared" ref="AG26" si="21">IF($M26=AG$1,AG$2,0)</f>
        <v>0</v>
      </c>
      <c r="AH26" s="72">
        <f>IF($M26=AH$1,AH$2,0)</f>
        <v>0</v>
      </c>
      <c r="AI26" s="72">
        <f>IF($M26=AI$1,AI$2,0)</f>
        <v>0</v>
      </c>
      <c r="AJ26" s="73">
        <f t="shared" si="20"/>
        <v>0</v>
      </c>
      <c r="AK26" s="74"/>
      <c r="AL26" s="75"/>
      <c r="AM26" s="75"/>
      <c r="AN26" s="22"/>
      <c r="AO26" s="22" t="s">
        <v>110</v>
      </c>
      <c r="AP26" s="67" t="str">
        <f>CONCATENATE(AO26,AO27)</f>
        <v xml:space="preserve">Your perceived opportunities in life affect your political outlook, so </v>
      </c>
      <c r="AQ26" s="22"/>
      <c r="AR26" s="22"/>
      <c r="AS26" s="22"/>
      <c r="AT26" s="22"/>
      <c r="AU26" s="22"/>
      <c r="AV26" s="22"/>
      <c r="AW26" s="22"/>
      <c r="AX26" s="22"/>
      <c r="AY26" s="22"/>
    </row>
    <row r="27" spans="1:51" ht="21" customHeight="1" thickTop="1" thickBot="1" x14ac:dyDescent="0.35">
      <c r="A27" s="16"/>
      <c r="B27" s="57" t="s">
        <v>111</v>
      </c>
      <c r="C27" s="58" t="s">
        <v>112</v>
      </c>
      <c r="D27" s="16"/>
      <c r="E27" s="17"/>
      <c r="F27" s="36">
        <v>24</v>
      </c>
      <c r="G27" s="37" t="s">
        <v>113</v>
      </c>
      <c r="H27" s="37"/>
      <c r="I27" s="37"/>
      <c r="J27" s="37"/>
      <c r="K27" s="37"/>
      <c r="L27" s="37"/>
      <c r="M27" s="38"/>
      <c r="N27" s="39"/>
      <c r="O27" s="17"/>
      <c r="P27" s="22"/>
      <c r="Q27" s="22"/>
      <c r="R27" s="22"/>
      <c r="S27" s="22"/>
      <c r="T27" s="22"/>
      <c r="U27" s="22"/>
      <c r="V27" s="22"/>
      <c r="W27" s="22"/>
      <c r="X27" s="22"/>
      <c r="Y27" s="22"/>
      <c r="Z27" s="22"/>
      <c r="AA27" s="76"/>
      <c r="AB27" s="77" t="s">
        <v>114</v>
      </c>
      <c r="AC27" s="78">
        <f>IF($M27=AC$1,AC$3,0)</f>
        <v>0</v>
      </c>
      <c r="AD27" s="78">
        <f t="shared" ref="AD27:AI27" si="22">IF($M27=AD$1,AD$3,0)</f>
        <v>0</v>
      </c>
      <c r="AE27" s="78">
        <f t="shared" si="22"/>
        <v>0</v>
      </c>
      <c r="AF27" s="78">
        <f t="shared" si="22"/>
        <v>0</v>
      </c>
      <c r="AG27" s="78">
        <f t="shared" si="22"/>
        <v>0</v>
      </c>
      <c r="AH27" s="78">
        <f t="shared" si="22"/>
        <v>0</v>
      </c>
      <c r="AI27" s="78">
        <f t="shared" si="22"/>
        <v>0</v>
      </c>
      <c r="AJ27" s="79">
        <f t="shared" si="20"/>
        <v>0</v>
      </c>
      <c r="AK27" s="80">
        <f>AJ27-AJ25</f>
        <v>0</v>
      </c>
      <c r="AL27" s="79">
        <f>AVERAGE(AJ25,AJ27)</f>
        <v>0</v>
      </c>
      <c r="AM27" s="81"/>
      <c r="AN27" s="22"/>
      <c r="AO27" s="22" t="str">
        <f>IF(AL27=-3,AY$19,IF(AL27=-2,AY$18,IF(AL27=-1,AY$17,IF(AL27=1,AY$16,IF(AL27=2,AY$15,IF(AL27=3,AY$14,""))))))</f>
        <v/>
      </c>
      <c r="AP27" s="22"/>
      <c r="AQ27" s="22"/>
      <c r="AR27" s="22"/>
      <c r="AS27" s="22"/>
      <c r="AT27" s="22"/>
      <c r="AU27" s="22"/>
      <c r="AV27" s="22"/>
      <c r="AW27" s="22"/>
      <c r="AX27" s="22"/>
      <c r="AY27" s="22"/>
    </row>
    <row r="28" spans="1:51" ht="21" customHeight="1" thickTop="1" thickBot="1" x14ac:dyDescent="0.35">
      <c r="A28" s="16"/>
      <c r="B28" s="57" t="s">
        <v>115</v>
      </c>
      <c r="C28" s="58" t="s">
        <v>116</v>
      </c>
      <c r="D28" s="16"/>
      <c r="E28" s="17"/>
      <c r="F28" s="36">
        <v>25</v>
      </c>
      <c r="G28" s="37" t="s">
        <v>117</v>
      </c>
      <c r="H28" s="37"/>
      <c r="I28" s="37"/>
      <c r="J28" s="37"/>
      <c r="K28" s="37"/>
      <c r="L28" s="37"/>
      <c r="M28" s="38"/>
      <c r="N28" s="39"/>
      <c r="O28" s="17"/>
      <c r="P28" s="22"/>
      <c r="Q28" s="22"/>
      <c r="R28" s="22"/>
      <c r="S28" s="22"/>
      <c r="T28" s="22"/>
      <c r="U28" s="22"/>
      <c r="V28" s="22"/>
      <c r="W28" s="22"/>
      <c r="X28" s="22"/>
      <c r="Y28" s="22"/>
      <c r="Z28" s="22"/>
      <c r="AA28" s="22"/>
      <c r="AB28" s="82" t="s">
        <v>118</v>
      </c>
      <c r="AC28" s="83">
        <f>IF($M29=AW5,6,0)</f>
        <v>0</v>
      </c>
      <c r="AD28" s="83">
        <f>IF($M29=AW6,5,0)</f>
        <v>0</v>
      </c>
      <c r="AE28" s="83">
        <f>IF($M29=AW7,4,0)</f>
        <v>0</v>
      </c>
      <c r="AF28" s="83">
        <f>IF($M29=AW8,3,0)</f>
        <v>0</v>
      </c>
      <c r="AG28" s="83">
        <f>IF($M29=AW9,2,0)</f>
        <v>0</v>
      </c>
      <c r="AH28" s="83">
        <f>IF($M29=AW10,1,0)</f>
        <v>0</v>
      </c>
      <c r="AI28" s="83">
        <f>IF($M29=AW11,0,0)</f>
        <v>0</v>
      </c>
      <c r="AJ28" s="84">
        <f t="shared" ref="AJ28" si="23">SUM(AC28:AI28)</f>
        <v>0</v>
      </c>
      <c r="AK28" s="85"/>
      <c r="AL28" s="84"/>
      <c r="AM28" s="86"/>
      <c r="AN28" s="22"/>
      <c r="AO28" s="22" t="s">
        <v>119</v>
      </c>
      <c r="AP28" s="22" t="s">
        <v>120</v>
      </c>
      <c r="AQ28" s="22" t="str">
        <f>IF(OR(M28=AW6,M28=AW7,M28=AW9,M28=AW10),"a ","an ")</f>
        <v xml:space="preserve">an </v>
      </c>
      <c r="AR28" s="22">
        <f>M28</f>
        <v>0</v>
      </c>
      <c r="AS28" s="22" t="s">
        <v>121</v>
      </c>
      <c r="AT28" s="22"/>
      <c r="AU28" s="22"/>
      <c r="AV28" s="22"/>
      <c r="AW28" s="22"/>
      <c r="AX28" s="22"/>
      <c r="AY28" s="22"/>
    </row>
    <row r="29" spans="1:51" ht="21" customHeight="1" thickTop="1" x14ac:dyDescent="0.3">
      <c r="A29" s="16"/>
      <c r="B29" s="57" t="s">
        <v>122</v>
      </c>
      <c r="C29" s="58" t="s">
        <v>123</v>
      </c>
      <c r="D29" s="16"/>
      <c r="E29" s="17"/>
      <c r="F29" s="36"/>
      <c r="G29" s="36"/>
      <c r="H29" s="36"/>
      <c r="I29" s="36"/>
      <c r="J29" s="36"/>
      <c r="K29" s="36"/>
      <c r="L29" s="36"/>
      <c r="M29" s="36"/>
      <c r="N29" s="36"/>
      <c r="O29" s="36"/>
      <c r="P29" s="22"/>
      <c r="Q29" s="22"/>
      <c r="R29" s="22"/>
      <c r="S29" s="22"/>
      <c r="T29" s="22"/>
      <c r="U29" s="22"/>
      <c r="V29" s="22"/>
      <c r="W29" s="22"/>
      <c r="X29" s="22"/>
      <c r="Y29" s="22"/>
      <c r="Z29" s="22"/>
      <c r="AA29" s="22" t="str">
        <f>CONCATENATE(AO20,AU20,AO21,AO22,AO23)</f>
        <v>FALSEYour situation prioritizes some needs over others, which in turn shapes your political outlook. Your political views serve your priority of situational needs, created largely by living in an 0 environment. You "chose" your politics to express needs you didn't choose.</v>
      </c>
      <c r="AB29" s="22"/>
      <c r="AC29" s="22"/>
      <c r="AD29" s="22"/>
      <c r="AE29" s="22"/>
      <c r="AF29" s="22"/>
      <c r="AG29" s="22"/>
      <c r="AH29" s="22"/>
      <c r="AI29" s="22"/>
      <c r="AJ29" s="22"/>
      <c r="AK29" s="22"/>
      <c r="AL29" s="22"/>
      <c r="AM29" s="22"/>
      <c r="AN29" s="22"/>
      <c r="AO29" s="22"/>
      <c r="AP29" s="22"/>
      <c r="AQ29" s="22"/>
      <c r="AR29" s="22"/>
      <c r="AS29" s="22"/>
      <c r="AT29" s="22"/>
      <c r="AU29" s="22"/>
      <c r="AV29" s="22"/>
      <c r="AW29" s="22"/>
      <c r="AX29" s="22"/>
      <c r="AY29" s="22"/>
    </row>
    <row r="30" spans="1:51" ht="15" x14ac:dyDescent="0.3">
      <c r="A30" s="16"/>
      <c r="B30" s="87" t="s">
        <v>124</v>
      </c>
      <c r="C30" s="88" t="s">
        <v>124</v>
      </c>
      <c r="D30" s="16"/>
      <c r="E30" s="17"/>
      <c r="F30" s="17"/>
      <c r="G30" s="19"/>
      <c r="H30" s="19"/>
      <c r="I30" s="19"/>
      <c r="J30" s="19"/>
      <c r="K30" s="19"/>
      <c r="L30" s="19"/>
      <c r="M30" s="19"/>
      <c r="N30" s="17"/>
      <c r="O30" s="17"/>
      <c r="P30" s="22"/>
      <c r="Q30" s="22"/>
      <c r="R30" s="22"/>
      <c r="S30" s="22"/>
      <c r="T30" s="22"/>
      <c r="U30" s="22"/>
      <c r="V30" s="22"/>
      <c r="W30" s="22"/>
      <c r="X30" s="22"/>
      <c r="Y30" s="22"/>
      <c r="Z30" s="22"/>
      <c r="AA30" s="22"/>
      <c r="AB30" s="22"/>
      <c r="AC30" s="22"/>
      <c r="AD30" s="22"/>
      <c r="AE30" s="22"/>
      <c r="AF30" s="22"/>
      <c r="AG30" s="22"/>
      <c r="AH30" s="22"/>
      <c r="AI30" s="22"/>
      <c r="AJ30" s="22"/>
      <c r="AK30" s="22"/>
      <c r="AL30" s="22"/>
      <c r="AM30" s="22"/>
      <c r="AN30" s="22"/>
      <c r="AO30" s="22"/>
      <c r="AP30" s="22"/>
      <c r="AQ30" s="22"/>
      <c r="AR30" s="22"/>
      <c r="AS30" s="22"/>
      <c r="AT30" s="22"/>
      <c r="AU30" s="22"/>
      <c r="AV30" s="22"/>
      <c r="AW30" s="22"/>
      <c r="AX30" s="22"/>
      <c r="AY30" s="22"/>
    </row>
    <row r="31" spans="1:51" x14ac:dyDescent="0.3">
      <c r="A31" s="16"/>
      <c r="B31" s="15"/>
      <c r="C31" s="15"/>
      <c r="D31" s="16"/>
      <c r="E31" s="17"/>
      <c r="F31" s="17"/>
      <c r="G31" s="19"/>
      <c r="H31" s="19"/>
      <c r="I31" s="19"/>
      <c r="J31" s="19"/>
      <c r="K31" s="19"/>
      <c r="L31" s="19"/>
      <c r="M31" s="19"/>
      <c r="N31" s="17"/>
      <c r="O31" s="17"/>
      <c r="P31" s="22"/>
      <c r="Q31" s="22"/>
      <c r="R31" s="22"/>
      <c r="S31" s="22"/>
      <c r="T31" s="22"/>
      <c r="U31" s="22"/>
      <c r="V31" s="22"/>
      <c r="W31" s="22"/>
      <c r="X31" s="22"/>
      <c r="Y31" s="22"/>
      <c r="Z31" s="22"/>
      <c r="AA31" s="22"/>
      <c r="AB31" s="22"/>
      <c r="AC31" s="22"/>
      <c r="AD31" s="22"/>
      <c r="AE31" s="48"/>
      <c r="AF31" s="22"/>
      <c r="AG31" s="22"/>
      <c r="AH31" s="22"/>
      <c r="AI31" s="22"/>
      <c r="AJ31" s="22"/>
      <c r="AK31" s="22"/>
      <c r="AL31" s="22"/>
      <c r="AM31" s="22"/>
      <c r="AN31" s="22"/>
      <c r="AO31" s="22"/>
      <c r="AP31" s="22"/>
      <c r="AQ31" s="22"/>
      <c r="AR31" s="22"/>
      <c r="AS31" s="22"/>
      <c r="AT31" s="22"/>
      <c r="AU31" s="22"/>
      <c r="AV31" s="22"/>
      <c r="AW31" s="22"/>
      <c r="AX31" s="22"/>
      <c r="AY31" s="22"/>
    </row>
    <row r="32" spans="1:51" ht="30" customHeight="1" x14ac:dyDescent="0.6">
      <c r="A32" s="89" t="s">
        <v>125</v>
      </c>
      <c r="B32" s="90"/>
      <c r="C32" s="90"/>
      <c r="D32" s="199" t="s">
        <v>478</v>
      </c>
      <c r="E32" s="92" t="s">
        <v>126</v>
      </c>
      <c r="F32" s="93"/>
      <c r="G32" s="93"/>
      <c r="H32" s="93"/>
      <c r="I32" s="93"/>
      <c r="J32" s="93"/>
      <c r="K32" s="93"/>
      <c r="L32" s="93"/>
      <c r="M32" s="93"/>
      <c r="N32" s="93"/>
      <c r="O32" s="94" t="s">
        <v>127</v>
      </c>
      <c r="P32" s="22"/>
      <c r="Q32" s="22"/>
      <c r="R32" s="22"/>
      <c r="S32" s="22"/>
      <c r="T32" s="22"/>
      <c r="U32" s="22"/>
      <c r="V32" s="22"/>
      <c r="W32" s="22"/>
      <c r="X32" s="22"/>
      <c r="Y32" s="22"/>
      <c r="Z32" s="22"/>
      <c r="AA32" s="95">
        <v>1</v>
      </c>
      <c r="AB32" s="22"/>
      <c r="AC32" s="22"/>
      <c r="AD32" s="96" t="s">
        <v>128</v>
      </c>
      <c r="AE32" s="48"/>
      <c r="AF32" s="22"/>
      <c r="AG32" s="22"/>
      <c r="AH32" s="22"/>
      <c r="AI32" s="22"/>
      <c r="AJ32" s="22"/>
      <c r="AK32" s="22"/>
      <c r="AL32" s="22"/>
      <c r="AM32" s="22"/>
      <c r="AN32" s="22"/>
      <c r="AO32" s="22"/>
      <c r="AP32" s="22"/>
      <c r="AQ32" s="22"/>
      <c r="AR32" s="22"/>
      <c r="AS32" s="22"/>
      <c r="AT32" s="22"/>
      <c r="AU32" s="22"/>
      <c r="AV32" s="22"/>
      <c r="AW32" s="22"/>
      <c r="AX32" s="22"/>
      <c r="AY32" s="22"/>
    </row>
    <row r="33" spans="1:56" ht="15" customHeight="1" x14ac:dyDescent="0.3">
      <c r="A33" s="16"/>
      <c r="B33" s="51"/>
      <c r="C33" s="51"/>
      <c r="D33" s="16"/>
      <c r="E33" s="17"/>
      <c r="F33" s="17"/>
      <c r="G33" s="19"/>
      <c r="H33" s="19"/>
      <c r="I33" s="19"/>
      <c r="J33" s="19"/>
      <c r="K33" s="19"/>
      <c r="L33" s="19"/>
      <c r="M33" s="19"/>
      <c r="N33" s="17"/>
      <c r="O33" s="17"/>
      <c r="P33" s="22"/>
      <c r="Q33" s="22"/>
      <c r="R33" s="22"/>
      <c r="S33" s="22"/>
      <c r="T33" s="22"/>
      <c r="U33" s="22"/>
      <c r="V33" s="22"/>
      <c r="W33" s="22"/>
      <c r="X33" s="22"/>
      <c r="Y33" s="22"/>
      <c r="Z33" s="22"/>
      <c r="AA33" s="97">
        <f ca="1">IF(AND(J34&lt;$AA$1,J35&gt;$AA$1),1,0)</f>
        <v>0</v>
      </c>
      <c r="AB33" s="22"/>
      <c r="AC33" s="22"/>
      <c r="AD33" s="26"/>
      <c r="AE33" s="27" t="s">
        <v>4</v>
      </c>
      <c r="AF33" s="23">
        <f>$AL$2</f>
        <v>0</v>
      </c>
      <c r="AG33" s="22"/>
      <c r="AH33" s="31"/>
      <c r="AI33" s="32" t="s">
        <v>7</v>
      </c>
      <c r="AJ33" s="24">
        <f>$AL$3</f>
        <v>0</v>
      </c>
      <c r="AK33" s="22"/>
      <c r="AL33" s="22"/>
      <c r="AM33" s="22"/>
      <c r="AN33" s="22"/>
      <c r="AO33" s="22"/>
      <c r="AP33" s="22"/>
      <c r="AQ33" s="22"/>
      <c r="AR33" s="22"/>
      <c r="AS33" s="22"/>
      <c r="AT33" s="22"/>
      <c r="AU33" s="22"/>
      <c r="AV33" s="22"/>
      <c r="AW33" s="22"/>
      <c r="AX33" s="22"/>
      <c r="AY33" s="22"/>
      <c r="AZ33" s="22"/>
      <c r="BA33" s="22"/>
      <c r="BB33" s="22"/>
      <c r="BC33" s="22"/>
      <c r="BD33" s="22"/>
    </row>
    <row r="34" spans="1:56" ht="15" customHeight="1" thickBot="1" x14ac:dyDescent="0.35">
      <c r="A34" s="16"/>
      <c r="B34" s="98" t="s">
        <v>129</v>
      </c>
      <c r="C34" s="98"/>
      <c r="D34" s="16"/>
      <c r="E34" s="17"/>
      <c r="F34" s="17"/>
      <c r="G34" s="19"/>
      <c r="H34" s="19"/>
      <c r="I34" s="19"/>
      <c r="J34" s="99" t="str">
        <f>IF(M2="","",M2)</f>
        <v/>
      </c>
      <c r="K34" s="19"/>
      <c r="L34" s="19"/>
      <c r="M34" s="19"/>
      <c r="N34" s="17"/>
      <c r="O34" s="17"/>
      <c r="P34" s="22"/>
      <c r="Q34" s="22"/>
      <c r="R34" s="22"/>
      <c r="S34" s="22"/>
      <c r="T34" s="22"/>
      <c r="U34" s="22"/>
      <c r="V34" s="22"/>
      <c r="W34" s="22"/>
      <c r="X34" s="22"/>
      <c r="Y34" s="22"/>
      <c r="Z34" s="22"/>
      <c r="AA34" s="22"/>
      <c r="AB34" s="22"/>
      <c r="AC34" s="22"/>
      <c r="AD34" s="22"/>
      <c r="AE34" s="22"/>
      <c r="AF34" s="22"/>
      <c r="AG34" s="22"/>
      <c r="AH34" s="22"/>
      <c r="AI34" s="22"/>
      <c r="AJ34" s="22"/>
      <c r="AK34" s="22"/>
      <c r="AL34" s="22"/>
      <c r="AM34" s="22"/>
      <c r="AN34" s="22"/>
      <c r="AO34" s="22"/>
      <c r="AP34" s="22"/>
      <c r="AQ34" s="22"/>
      <c r="AR34" s="22"/>
      <c r="AS34" s="22"/>
      <c r="AT34" s="22"/>
      <c r="AU34" s="22"/>
      <c r="AV34" s="22"/>
      <c r="AW34" s="22"/>
      <c r="AX34" s="22"/>
      <c r="AY34" s="22"/>
      <c r="AZ34" s="22"/>
      <c r="BA34" s="22"/>
      <c r="BB34" s="22"/>
      <c r="BC34" s="22"/>
      <c r="BD34" s="22"/>
    </row>
    <row r="35" spans="1:56" ht="15" customHeight="1" thickTop="1" x14ac:dyDescent="0.3">
      <c r="A35" s="16"/>
      <c r="B35" s="98"/>
      <c r="C35" s="98"/>
      <c r="D35" s="16"/>
      <c r="E35" s="17"/>
      <c r="F35" s="17"/>
      <c r="G35" s="19"/>
      <c r="H35" s="19"/>
      <c r="I35" s="19"/>
      <c r="J35" s="100" t="str">
        <f>IF(OR($H$2="",G45=""),"",G45+((365.25*$H$2)/4))</f>
        <v/>
      </c>
      <c r="K35" s="19"/>
      <c r="L35" s="19"/>
      <c r="M35" s="19"/>
      <c r="N35" s="19"/>
      <c r="O35" s="17"/>
      <c r="P35" s="22"/>
      <c r="Q35" s="22"/>
      <c r="R35" s="22"/>
      <c r="S35" s="22"/>
      <c r="T35" s="22"/>
      <c r="U35" s="22"/>
      <c r="V35" s="22"/>
      <c r="W35" s="22"/>
      <c r="X35" s="22"/>
      <c r="Y35" s="22"/>
      <c r="Z35" s="22"/>
      <c r="AA35" s="101">
        <f ca="1">IF(J34&gt;$AA$1,1,0)</f>
        <v>1</v>
      </c>
      <c r="AB35" s="102" t="s">
        <v>130</v>
      </c>
      <c r="AC35" s="103" t="str">
        <f ca="1">IF(AND($AA$1&gt;J34,$AA$1&lt;J35),AD35,AD36)</f>
        <v>Or that</v>
      </c>
      <c r="AD35" s="103" t="s">
        <v>131</v>
      </c>
      <c r="AE35" s="22"/>
      <c r="AF35" s="22"/>
      <c r="AG35" s="22"/>
      <c r="AH35" s="22"/>
      <c r="AI35" s="22"/>
      <c r="AJ35" s="22"/>
      <c r="AK35" s="22"/>
      <c r="AL35" s="22"/>
      <c r="AM35" s="22"/>
      <c r="AN35" s="22"/>
      <c r="AO35" s="22"/>
      <c r="AP35" s="22"/>
      <c r="AQ35" s="22"/>
      <c r="AR35" s="22"/>
      <c r="AS35" s="22"/>
      <c r="AT35" s="22"/>
      <c r="AU35" s="22"/>
      <c r="AV35" s="22"/>
      <c r="AW35" s="22"/>
      <c r="AX35" s="22"/>
      <c r="AY35" s="22"/>
      <c r="AZ35" s="22"/>
      <c r="BA35" s="22"/>
      <c r="BB35" s="22"/>
      <c r="BC35" s="22"/>
      <c r="BD35" s="22"/>
    </row>
    <row r="36" spans="1:56" ht="15" customHeight="1" x14ac:dyDescent="0.3">
      <c r="A36" s="16"/>
      <c r="B36" s="51"/>
      <c r="C36" s="51"/>
      <c r="D36" s="16"/>
      <c r="E36" s="17"/>
      <c r="F36" s="17"/>
      <c r="G36" s="19"/>
      <c r="H36" s="19"/>
      <c r="I36" s="104" t="str">
        <f>IF(OR(J35="",$H$2=""),"",J35-((365.25*$H$2)/16))</f>
        <v/>
      </c>
      <c r="J36" s="19"/>
      <c r="K36" s="105" t="str">
        <f>IF(OR(J34="",$H$2=""),"",J34+((365.25*$H$2)/16))</f>
        <v/>
      </c>
      <c r="L36" s="19"/>
      <c r="M36" s="19"/>
      <c r="N36" s="17"/>
      <c r="O36" s="17"/>
      <c r="P36" s="22"/>
      <c r="Q36" s="22"/>
      <c r="R36" s="22"/>
      <c r="S36" s="22"/>
      <c r="T36" s="22"/>
      <c r="U36" s="22"/>
      <c r="V36" s="22"/>
      <c r="W36" s="22"/>
      <c r="X36" s="22"/>
      <c r="Y36" s="22"/>
      <c r="Z36" s="22"/>
      <c r="AA36" s="22"/>
      <c r="AB36" s="22"/>
      <c r="AC36" s="103"/>
      <c r="AD36" s="103" t="s">
        <v>132</v>
      </c>
      <c r="AE36" s="22"/>
      <c r="AF36" s="22"/>
      <c r="AG36" s="22"/>
      <c r="AH36" s="22"/>
      <c r="AI36" s="22"/>
      <c r="AJ36" s="22"/>
      <c r="AK36" s="22"/>
      <c r="AL36" s="22"/>
      <c r="AM36" s="22"/>
      <c r="AN36" s="22"/>
      <c r="AO36" s="22"/>
      <c r="AP36" s="22"/>
      <c r="AQ36" s="22"/>
      <c r="AR36" s="22"/>
      <c r="AS36" s="22"/>
      <c r="AT36" s="22"/>
      <c r="AU36" s="22"/>
      <c r="AV36" s="22"/>
      <c r="AW36" s="22"/>
      <c r="AX36" s="22"/>
      <c r="AY36" s="22"/>
      <c r="AZ36" s="22"/>
      <c r="BA36" s="22"/>
      <c r="BB36" s="22"/>
      <c r="BC36" s="22"/>
      <c r="BD36" s="22"/>
    </row>
    <row r="37" spans="1:56" ht="15" customHeight="1" x14ac:dyDescent="0.3">
      <c r="A37" s="16"/>
      <c r="B37" s="49" t="s">
        <v>133</v>
      </c>
      <c r="C37" s="51"/>
      <c r="D37" s="16"/>
      <c r="E37" s="17"/>
      <c r="F37" s="17"/>
      <c r="G37" s="19"/>
      <c r="H37" s="19"/>
      <c r="I37" s="19"/>
      <c r="J37" s="19"/>
      <c r="K37" s="19"/>
      <c r="L37" s="19"/>
      <c r="M37" s="19"/>
      <c r="N37" s="17"/>
      <c r="O37" s="17"/>
      <c r="P37" s="22"/>
      <c r="Q37" s="22"/>
      <c r="R37" s="22"/>
      <c r="S37" s="22"/>
      <c r="T37" s="22"/>
      <c r="U37" s="22"/>
      <c r="V37" s="22"/>
      <c r="W37" s="22"/>
      <c r="X37" s="22"/>
      <c r="Y37" s="22"/>
      <c r="Z37" s="22"/>
      <c r="AA37" s="101">
        <f ca="1">IF(M45&gt;$AA$1,1,0)</f>
        <v>1</v>
      </c>
      <c r="AB37" s="106" t="s">
        <v>134</v>
      </c>
      <c r="AC37" s="200" t="str">
        <f ca="1">IF(J$35&lt;$AA$1,AD37,AD38)</f>
        <v>Your life will begin in a symbiotic bond with your mother. You will start totally dependent on others. Your first sense of agency will emerge when others respond to your cries. As you learn to use your growing muscles, you will naturally insist on doing more for yourself, even if it’s all trial and error. They call it the “terrible twos.”</v>
      </c>
      <c r="AD37" s="22" t="s">
        <v>135</v>
      </c>
      <c r="AE37" s="22"/>
      <c r="AF37" s="22"/>
      <c r="AG37" s="22"/>
      <c r="AH37" s="22"/>
      <c r="AI37" s="22"/>
      <c r="AJ37" s="22"/>
      <c r="AK37" s="22"/>
      <c r="AL37" s="22"/>
      <c r="AM37" s="22"/>
      <c r="AN37" s="22"/>
      <c r="AO37" s="22"/>
      <c r="AP37" s="22"/>
      <c r="AQ37" s="22"/>
      <c r="AR37" s="22"/>
      <c r="AS37" s="22"/>
      <c r="AT37" s="22"/>
      <c r="AU37" s="22"/>
      <c r="AV37" s="22"/>
      <c r="AW37" s="22"/>
      <c r="AX37" s="22"/>
      <c r="AY37" s="22"/>
      <c r="AZ37" s="22"/>
      <c r="BA37" s="22"/>
      <c r="BB37" s="22"/>
      <c r="BC37" s="22"/>
      <c r="BD37" s="22" t="s">
        <v>136</v>
      </c>
    </row>
    <row r="38" spans="1:56" ht="15" customHeight="1" x14ac:dyDescent="0.3">
      <c r="A38" s="16"/>
      <c r="B38" s="49"/>
      <c r="C38" s="51"/>
      <c r="D38" s="16"/>
      <c r="E38" s="17"/>
      <c r="F38" s="17"/>
      <c r="G38" s="19"/>
      <c r="H38" s="107" t="str">
        <f>IF(OR(G45="",$H$2=""),"",G45+((365.25*$H$2)/8))</f>
        <v/>
      </c>
      <c r="I38" s="19"/>
      <c r="J38" s="19"/>
      <c r="K38" s="19"/>
      <c r="L38" s="108" t="str">
        <f>IF(OR(M45="",$H$2=""),"",M45-((365.25*$H$2)/8))</f>
        <v/>
      </c>
      <c r="M38" s="19"/>
      <c r="N38" s="17"/>
      <c r="O38" s="17"/>
      <c r="P38" s="22"/>
      <c r="Q38" s="22"/>
      <c r="R38" s="22"/>
      <c r="S38" s="22"/>
      <c r="T38" s="22"/>
      <c r="U38" s="22"/>
      <c r="V38" s="22"/>
      <c r="W38" s="22"/>
      <c r="X38" s="22"/>
      <c r="Y38" s="22"/>
      <c r="Z38" s="22"/>
      <c r="AA38" s="22"/>
      <c r="AB38" s="22"/>
      <c r="AC38" s="109"/>
      <c r="AD38" s="22" t="s">
        <v>137</v>
      </c>
      <c r="AE38" s="22"/>
      <c r="AF38" s="22"/>
      <c r="AG38" s="22"/>
      <c r="AH38" s="22"/>
      <c r="AI38" s="22"/>
      <c r="AJ38" s="22"/>
      <c r="AK38" s="22"/>
      <c r="AL38" s="22"/>
      <c r="AM38" s="22"/>
      <c r="AN38" s="22"/>
      <c r="AO38" s="22"/>
      <c r="AP38" s="22"/>
      <c r="AQ38" s="22"/>
      <c r="AR38" s="22"/>
      <c r="AS38" s="22"/>
      <c r="AT38" s="22"/>
      <c r="AU38" s="22"/>
      <c r="AV38" s="22"/>
      <c r="AW38" s="22"/>
      <c r="AX38" s="22"/>
      <c r="AY38" s="22"/>
      <c r="AZ38" s="22"/>
      <c r="BA38" s="22"/>
      <c r="BB38" s="22"/>
      <c r="BC38" s="22"/>
      <c r="BD38" s="22" t="s">
        <v>136</v>
      </c>
    </row>
    <row r="39" spans="1:56" ht="15" customHeight="1" x14ac:dyDescent="0.3">
      <c r="A39" s="16"/>
      <c r="B39" s="49"/>
      <c r="C39" s="51"/>
      <c r="D39" s="16"/>
      <c r="E39" s="17"/>
      <c r="F39" s="17"/>
      <c r="G39" s="17"/>
      <c r="H39" s="17"/>
      <c r="I39" s="17"/>
      <c r="J39" s="17"/>
      <c r="K39" s="17"/>
      <c r="L39" s="17"/>
      <c r="M39" s="17"/>
      <c r="N39" s="17"/>
      <c r="O39" s="17"/>
      <c r="P39" s="22"/>
      <c r="Q39" s="22"/>
      <c r="R39" s="22"/>
      <c r="S39" s="22"/>
      <c r="T39" s="22"/>
      <c r="U39" s="22"/>
      <c r="V39" s="22"/>
      <c r="W39" s="22"/>
      <c r="X39" s="22"/>
      <c r="Y39" s="22"/>
      <c r="Z39" s="22"/>
      <c r="AA39" s="101">
        <f ca="1">IF(J55&gt;$AA$1,1,0)</f>
        <v>1</v>
      </c>
      <c r="AB39" s="106" t="s">
        <v>138</v>
      </c>
      <c r="AC39" s="200" t="str">
        <f t="shared" ref="AC39" ca="1" si="24">IF(J$35&lt;$AA$1,AD39,AD40)</f>
        <v>According to Erikson, your first challenge will determine if you can trust others, or risk sliding into mistrust. By 3 years old, you will face the challenge of willpower. You will either grow your first sense of autonomy, or slip into doubt and shame.</v>
      </c>
      <c r="AD39" s="22" t="s">
        <v>139</v>
      </c>
      <c r="AE39" s="22"/>
      <c r="AF39" s="22"/>
      <c r="AG39" s="22"/>
      <c r="AH39" s="22"/>
      <c r="AI39" s="22"/>
      <c r="AJ39" s="22"/>
      <c r="AK39" s="22"/>
      <c r="AL39" s="22"/>
      <c r="AM39" s="22"/>
      <c r="AN39" s="22"/>
      <c r="AO39" s="22"/>
      <c r="AP39" s="22"/>
      <c r="AQ39" s="22"/>
      <c r="AR39" s="22"/>
      <c r="AS39" s="22"/>
      <c r="AT39" s="22"/>
      <c r="AU39" s="22"/>
      <c r="AV39" s="22"/>
      <c r="AW39" s="22"/>
      <c r="AX39" s="22"/>
      <c r="AY39" s="22"/>
      <c r="AZ39" s="22"/>
      <c r="BA39" s="22"/>
      <c r="BB39" s="22"/>
      <c r="BC39" s="22"/>
      <c r="BD39" s="22" t="s">
        <v>136</v>
      </c>
    </row>
    <row r="40" spans="1:56" ht="15" customHeight="1" x14ac:dyDescent="0.3">
      <c r="A40" s="16"/>
      <c r="B40" s="49"/>
      <c r="C40" s="51"/>
      <c r="D40" s="16"/>
      <c r="E40" s="17"/>
      <c r="F40" s="17"/>
      <c r="G40" s="19"/>
      <c r="H40" s="19"/>
      <c r="I40" s="19"/>
      <c r="J40" s="19"/>
      <c r="K40" s="19"/>
      <c r="L40" s="19"/>
      <c r="M40" s="19"/>
      <c r="N40" s="17"/>
      <c r="O40" s="17"/>
      <c r="P40" s="22"/>
      <c r="Q40" s="22"/>
      <c r="R40" s="22"/>
      <c r="S40" s="22"/>
      <c r="T40" s="22"/>
      <c r="U40" s="22"/>
      <c r="V40" s="22"/>
      <c r="W40" s="22"/>
      <c r="X40" s="22"/>
      <c r="Y40" s="22"/>
      <c r="Z40" s="22"/>
      <c r="AA40" s="22"/>
      <c r="AB40" s="22"/>
      <c r="AC40" s="109"/>
      <c r="AD40" s="22" t="s">
        <v>503</v>
      </c>
      <c r="AE40" s="22"/>
      <c r="AF40" s="22"/>
      <c r="AG40" s="22"/>
      <c r="AH40" s="22"/>
      <c r="AI40" s="22"/>
      <c r="AJ40" s="22"/>
      <c r="AK40" s="22"/>
      <c r="AL40" s="22"/>
      <c r="AM40" s="22"/>
      <c r="AN40" s="22"/>
      <c r="AO40" s="22"/>
      <c r="AP40" s="22"/>
      <c r="AQ40" s="22"/>
      <c r="AR40" s="22"/>
      <c r="AS40" s="22"/>
      <c r="AT40" s="22"/>
      <c r="AU40" s="22"/>
      <c r="AV40" s="22"/>
      <c r="AW40" s="22"/>
      <c r="AX40" s="22"/>
      <c r="AY40" s="22"/>
      <c r="AZ40" s="22"/>
      <c r="BA40" s="22"/>
      <c r="BB40" s="22"/>
      <c r="BC40" s="22"/>
      <c r="BD40" s="22" t="s">
        <v>136</v>
      </c>
    </row>
    <row r="41" spans="1:56" ht="15" customHeight="1" x14ac:dyDescent="0.3">
      <c r="A41" s="16"/>
      <c r="B41" s="49"/>
      <c r="C41" s="51"/>
      <c r="D41" s="16"/>
      <c r="E41" s="17"/>
      <c r="F41" s="17"/>
      <c r="G41" s="105" t="str">
        <f>IF(OR(G45="",$H$2=""),"",G45+((365.25*$H$2)/16))</f>
        <v/>
      </c>
      <c r="H41" s="19"/>
      <c r="I41" s="19"/>
      <c r="J41" s="19"/>
      <c r="K41" s="19"/>
      <c r="L41" s="19"/>
      <c r="M41" s="110" t="str">
        <f>IF(OR(M45="",$H$2=""),"",M45-((365.25*$H$2)/16))</f>
        <v/>
      </c>
      <c r="N41" s="17"/>
      <c r="O41" s="17"/>
      <c r="P41" s="22"/>
      <c r="Q41" s="22"/>
      <c r="R41" s="22"/>
      <c r="S41" s="22"/>
      <c r="T41" s="22"/>
      <c r="U41" s="22"/>
      <c r="V41" s="22"/>
      <c r="W41" s="22"/>
      <c r="X41" s="22"/>
      <c r="Y41" s="22"/>
      <c r="Z41" s="22"/>
      <c r="AA41" s="101">
        <f ca="1">IF(G45&gt;$AA$1,1,0)</f>
        <v>1</v>
      </c>
      <c r="AB41" s="106" t="s">
        <v>140</v>
      </c>
      <c r="AC41" s="200" t="str">
        <f t="shared" ref="AC41" ca="1" si="25">IF(J$35&lt;$AA$1,AD41,AD42)</f>
        <v>Your first five-year cycle will form the foundation of your personality. Your earliest experiences inform your initial generalizations. Will the world be a safe place? Or one of frequent danger? "Will others respond to my needs? Or will I remain in pain?" This will set the stage for my life.</v>
      </c>
      <c r="AD41" s="22" t="s">
        <v>141</v>
      </c>
      <c r="AE41" s="22"/>
      <c r="AF41" s="22"/>
      <c r="AG41" s="22"/>
      <c r="AH41" s="22"/>
      <c r="AI41" s="22"/>
      <c r="AJ41" s="22"/>
      <c r="AK41" s="144"/>
      <c r="AL41" s="22"/>
      <c r="AM41" s="22"/>
      <c r="AN41" s="22"/>
      <c r="AO41" s="22"/>
      <c r="AP41" s="22"/>
      <c r="AQ41" s="22"/>
      <c r="AR41" s="22"/>
      <c r="AS41" s="22"/>
      <c r="AT41" s="22"/>
      <c r="AU41" s="22"/>
      <c r="AV41" s="22"/>
      <c r="AW41" s="22"/>
      <c r="AX41" s="22"/>
      <c r="AY41" s="22"/>
      <c r="AZ41" s="22"/>
      <c r="BA41" s="22"/>
      <c r="BB41" s="22"/>
      <c r="BC41" s="22"/>
      <c r="BD41" s="22" t="s">
        <v>136</v>
      </c>
    </row>
    <row r="42" spans="1:56" ht="15" customHeight="1" x14ac:dyDescent="0.3">
      <c r="A42" s="16"/>
      <c r="B42" s="49"/>
      <c r="C42" s="51"/>
      <c r="D42" s="16"/>
      <c r="E42" s="17"/>
      <c r="F42" s="17"/>
      <c r="G42" s="17"/>
      <c r="H42" s="17"/>
      <c r="I42" s="17"/>
      <c r="J42" s="17"/>
      <c r="K42" s="17"/>
      <c r="L42" s="17"/>
      <c r="M42" s="17"/>
      <c r="N42" s="17"/>
      <c r="O42" s="17"/>
      <c r="P42" s="22"/>
      <c r="Q42" s="22"/>
      <c r="R42" s="22"/>
      <c r="S42" s="22"/>
      <c r="T42" s="22"/>
      <c r="U42" s="22"/>
      <c r="V42" s="22"/>
      <c r="W42" s="22"/>
      <c r="X42" s="22"/>
      <c r="Y42" s="22"/>
      <c r="Z42" s="22"/>
      <c r="AA42" s="22"/>
      <c r="AB42" s="22"/>
      <c r="AC42" s="109"/>
      <c r="AD42" s="22" t="s">
        <v>142</v>
      </c>
      <c r="AE42" s="22"/>
      <c r="AF42" s="22"/>
      <c r="AG42" s="22"/>
      <c r="AH42" s="22"/>
      <c r="AI42" s="22"/>
      <c r="AJ42" s="22"/>
      <c r="AK42" s="144"/>
      <c r="AL42" s="22"/>
      <c r="AM42" s="22"/>
      <c r="AN42" s="22"/>
      <c r="AO42" s="22"/>
      <c r="AP42" s="22"/>
      <c r="AQ42" s="22"/>
      <c r="AR42" s="22"/>
      <c r="AS42" s="22"/>
      <c r="AT42" s="22"/>
      <c r="AU42" s="22"/>
      <c r="AV42" s="22"/>
      <c r="AW42" s="22"/>
      <c r="AX42" s="22"/>
      <c r="AY42" s="22"/>
      <c r="AZ42" s="22"/>
      <c r="BA42" s="22"/>
      <c r="BB42" s="22"/>
      <c r="BC42" s="22"/>
      <c r="BD42" s="22" t="s">
        <v>136</v>
      </c>
    </row>
    <row r="43" spans="1:56" ht="15" customHeight="1" x14ac:dyDescent="0.3">
      <c r="A43" s="16"/>
      <c r="B43" s="49"/>
      <c r="C43" s="51"/>
      <c r="D43" s="16"/>
      <c r="E43" s="17"/>
      <c r="F43" s="17"/>
      <c r="G43" s="19"/>
      <c r="H43" s="19"/>
      <c r="I43" s="19"/>
      <c r="J43" s="19"/>
      <c r="K43" s="19"/>
      <c r="L43" s="19"/>
      <c r="M43" s="19"/>
      <c r="N43" s="17"/>
      <c r="O43" s="17"/>
      <c r="P43" s="22"/>
      <c r="Q43" s="22"/>
      <c r="R43" s="22"/>
      <c r="S43" s="22"/>
      <c r="T43" s="22"/>
      <c r="U43" s="22"/>
      <c r="V43" s="22"/>
      <c r="W43" s="22"/>
      <c r="X43" s="22"/>
      <c r="Y43" s="22"/>
      <c r="Z43" s="22"/>
      <c r="AA43" s="101">
        <f ca="1">IF(J35&gt;$AA$1,1,0)</f>
        <v>1</v>
      </c>
      <c r="AB43" s="106" t="s">
        <v>143</v>
      </c>
      <c r="AC43" s="67" t="str">
        <f ca="1">IF(AND($AA$1&gt;J34,$AA$1&lt;J35,AN$3=20),AD44,AD43)</f>
        <v>Your first five-year cycle will form the foundation of your personality. Your earliest experiences inform your initial generalizations. Will the world be a safe place? Or one of frequent danger? "Will others respond to my needs? Or will I remain in pain?" This will set the stage for my life.</v>
      </c>
      <c r="AD43" s="22" t="str">
        <f ca="1">AC41</f>
        <v>Your first five-year cycle will form the foundation of your personality. Your earliest experiences inform your initial generalizations. Will the world be a safe place? Or one of frequent danger? "Will others respond to my needs? Or will I remain in pain?" This will set the stage for my life.</v>
      </c>
      <c r="AE43" s="111"/>
      <c r="AF43" s="111"/>
      <c r="AG43" s="111"/>
      <c r="AH43" s="22"/>
      <c r="AI43" s="22"/>
      <c r="AJ43" s="22"/>
      <c r="AK43" s="22"/>
      <c r="AL43" s="22"/>
      <c r="AM43" s="22"/>
      <c r="AN43" s="22"/>
      <c r="AO43" s="22"/>
      <c r="AP43" s="22"/>
      <c r="AQ43" s="22"/>
      <c r="AR43" s="22"/>
      <c r="AS43" s="22"/>
      <c r="AT43" s="22"/>
      <c r="AU43" s="22"/>
      <c r="AV43" s="22"/>
      <c r="AW43" s="22"/>
      <c r="AX43" s="22"/>
      <c r="AY43" s="22"/>
      <c r="AZ43" s="22"/>
      <c r="BA43" s="22"/>
      <c r="BB43" s="22"/>
      <c r="BC43" s="22"/>
      <c r="BD43" s="22" t="s">
        <v>136</v>
      </c>
    </row>
    <row r="44" spans="1:56" ht="15" customHeight="1" x14ac:dyDescent="0.3">
      <c r="A44" s="16"/>
      <c r="B44" s="49"/>
      <c r="C44" s="51"/>
      <c r="D44" s="16"/>
      <c r="E44" s="17"/>
      <c r="F44" s="17"/>
      <c r="G44" s="19"/>
      <c r="H44" s="19"/>
      <c r="I44" s="19"/>
      <c r="J44" s="19"/>
      <c r="K44" s="19"/>
      <c r="L44" s="19"/>
      <c r="M44" s="19"/>
      <c r="N44" s="17"/>
      <c r="O44" s="17"/>
      <c r="P44" s="22"/>
      <c r="Q44" s="22"/>
      <c r="R44" s="22"/>
      <c r="S44" s="22"/>
      <c r="T44" s="22"/>
      <c r="U44" s="22"/>
      <c r="V44" s="22"/>
      <c r="W44" s="22"/>
      <c r="X44" s="22"/>
      <c r="Y44" s="22"/>
      <c r="Z44" s="22"/>
      <c r="AA44" s="22"/>
      <c r="AB44" s="22"/>
      <c r="AC44" s="22"/>
      <c r="AD44"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44" s="22"/>
      <c r="AF44" s="22"/>
      <c r="AG44" s="22"/>
      <c r="AH44" s="22"/>
      <c r="AI44" s="22"/>
      <c r="AJ44" s="22"/>
      <c r="AK44" s="22"/>
      <c r="AL44" s="22"/>
      <c r="AM44" s="22"/>
      <c r="AN44" s="22"/>
      <c r="AO44" s="22"/>
      <c r="AP44" s="22"/>
      <c r="AQ44" s="22"/>
      <c r="AR44" s="22"/>
      <c r="AS44" s="22"/>
      <c r="AT44" s="22"/>
      <c r="AU44" s="22"/>
      <c r="AV44" s="22"/>
      <c r="AW44" s="22"/>
      <c r="AX44" s="22"/>
      <c r="AY44" s="22"/>
      <c r="AZ44" s="22"/>
      <c r="BA44" s="22"/>
      <c r="BB44" s="22"/>
      <c r="BC44" s="22"/>
      <c r="BD44" s="22" t="s">
        <v>136</v>
      </c>
    </row>
    <row r="45" spans="1:56" ht="15" customHeight="1" x14ac:dyDescent="0.3">
      <c r="A45" s="16"/>
      <c r="B45" s="49"/>
      <c r="C45" s="51"/>
      <c r="D45" s="16"/>
      <c r="E45" s="17"/>
      <c r="F45" s="17"/>
      <c r="G45" s="112" t="str">
        <f>IF(OR($H$2="",J55=""),"",J55+((365.25*$H$2)/4))</f>
        <v/>
      </c>
      <c r="H45" s="19"/>
      <c r="I45" s="19"/>
      <c r="J45" s="19"/>
      <c r="K45" s="19"/>
      <c r="L45" s="19"/>
      <c r="M45" s="113" t="str">
        <f>IF(OR($H$2="",J34=""),"",J34+((365.25*$H$2)/4))</f>
        <v/>
      </c>
      <c r="N45" s="17"/>
      <c r="O45" s="17"/>
      <c r="P45" s="22"/>
      <c r="Q45" s="22"/>
      <c r="R45" s="22"/>
      <c r="S45" s="22"/>
      <c r="T45" s="22"/>
      <c r="U45" s="22"/>
      <c r="V45" s="22"/>
      <c r="W45" s="22"/>
      <c r="X45" s="22"/>
      <c r="Y45" s="22"/>
      <c r="Z45" s="22"/>
      <c r="AA45" s="22"/>
      <c r="AB45" s="22"/>
      <c r="AC45" s="22"/>
      <c r="AD45" s="22"/>
      <c r="AE45" s="22"/>
      <c r="AF45" s="22"/>
      <c r="AG45" s="22"/>
      <c r="AH45" s="22"/>
      <c r="AI45" s="22"/>
      <c r="AJ45" s="22"/>
      <c r="AK45" s="22"/>
      <c r="AL45" s="22"/>
      <c r="AM45" s="22"/>
      <c r="AN45" s="22"/>
      <c r="AO45" s="22"/>
      <c r="AP45" s="22"/>
      <c r="AQ45" s="22"/>
      <c r="AR45" s="22"/>
      <c r="AS45" s="22"/>
      <c r="AT45" s="22"/>
      <c r="AU45" s="22"/>
      <c r="AV45" s="22"/>
      <c r="AW45" s="22"/>
      <c r="AX45" s="22"/>
      <c r="AY45" s="22"/>
      <c r="AZ45" s="22"/>
      <c r="BA45" s="22"/>
      <c r="BB45" s="22"/>
      <c r="BC45" s="22"/>
      <c r="BD45" s="22" t="s">
        <v>136</v>
      </c>
    </row>
    <row r="46" spans="1:56" ht="15" customHeight="1" x14ac:dyDescent="0.3">
      <c r="A46" s="16"/>
      <c r="B46" s="49"/>
      <c r="C46" s="51"/>
      <c r="D46" s="16"/>
      <c r="E46" s="17"/>
      <c r="F46" s="17"/>
      <c r="G46" s="19"/>
      <c r="H46" s="19"/>
      <c r="I46" s="19"/>
      <c r="J46" s="19"/>
      <c r="K46" s="19"/>
      <c r="L46" s="19"/>
      <c r="M46" s="19"/>
      <c r="N46" s="17"/>
      <c r="O46" s="17"/>
      <c r="P46" s="22"/>
      <c r="Q46" s="22"/>
      <c r="R46" s="22"/>
      <c r="S46" s="22"/>
      <c r="T46" s="22"/>
      <c r="U46" s="22"/>
      <c r="V46" s="22"/>
      <c r="W46" s="22"/>
      <c r="X46" s="22"/>
      <c r="Y46" s="22"/>
      <c r="Z46" s="22"/>
      <c r="AA46" s="22"/>
      <c r="AB46" s="22"/>
      <c r="AC46" s="22"/>
      <c r="AD46" s="22"/>
      <c r="AE46" s="22"/>
      <c r="AF46" s="22"/>
      <c r="AG46" s="22"/>
      <c r="AH46" s="22"/>
      <c r="AI46" s="22"/>
      <c r="AJ46" s="22"/>
      <c r="AK46" s="22"/>
      <c r="AL46" s="22"/>
      <c r="AM46" s="22"/>
      <c r="AN46" s="22"/>
      <c r="AO46" s="22"/>
      <c r="AP46" s="22"/>
      <c r="AQ46" s="22"/>
      <c r="AR46" s="22"/>
      <c r="AS46" s="22"/>
      <c r="AT46" s="22"/>
      <c r="AU46" s="22"/>
      <c r="AV46" s="22"/>
      <c r="AW46" s="22"/>
      <c r="AX46" s="22"/>
      <c r="AY46" s="22"/>
      <c r="AZ46" s="22"/>
      <c r="BA46" s="22"/>
      <c r="BB46" s="22"/>
      <c r="BC46" s="22"/>
      <c r="BD46" s="22" t="s">
        <v>136</v>
      </c>
    </row>
    <row r="47" spans="1:56" ht="15" customHeight="1" x14ac:dyDescent="0.3">
      <c r="A47" s="16"/>
      <c r="B47" s="98" t="s">
        <v>144</v>
      </c>
      <c r="C47" s="98"/>
      <c r="D47" s="16"/>
      <c r="E47" s="17"/>
      <c r="F47" s="17"/>
      <c r="G47" s="19"/>
      <c r="H47" s="19"/>
      <c r="I47" s="19"/>
      <c r="J47" s="19"/>
      <c r="K47" s="19"/>
      <c r="L47" s="19"/>
      <c r="M47" s="19"/>
      <c r="N47" s="17"/>
      <c r="O47" s="17"/>
      <c r="P47" s="22"/>
      <c r="Q47" s="22"/>
      <c r="R47" s="22"/>
      <c r="S47" s="22"/>
      <c r="T47" s="22"/>
      <c r="U47" s="22"/>
      <c r="V47" s="22"/>
      <c r="W47" s="22"/>
      <c r="X47" s="22"/>
      <c r="Y47" s="22"/>
      <c r="Z47" s="22"/>
      <c r="AA47" s="22"/>
      <c r="AB47" s="22"/>
      <c r="AC47" s="22"/>
      <c r="AD47" s="22"/>
      <c r="AE47" s="22"/>
      <c r="AF47" s="22"/>
      <c r="AG47" s="22"/>
      <c r="AH47" s="22"/>
      <c r="AI47" s="22"/>
      <c r="AJ47" s="22"/>
      <c r="AK47" s="22"/>
      <c r="AL47" s="22"/>
      <c r="AM47" s="22"/>
      <c r="AN47" s="22"/>
      <c r="AO47" s="22"/>
      <c r="AP47" s="22"/>
      <c r="AQ47" s="22"/>
      <c r="AR47" s="22"/>
      <c r="AS47" s="22"/>
      <c r="AT47" s="22"/>
      <c r="AU47" s="22"/>
      <c r="AV47" s="22"/>
      <c r="AW47" s="22"/>
      <c r="AX47" s="22"/>
      <c r="AY47" s="22"/>
      <c r="AZ47" s="22"/>
      <c r="BA47" s="22"/>
      <c r="BB47" s="22"/>
      <c r="BC47" s="22"/>
      <c r="BD47" s="22" t="s">
        <v>136</v>
      </c>
    </row>
    <row r="48" spans="1:56" ht="15" customHeight="1" x14ac:dyDescent="0.3">
      <c r="A48" s="16"/>
      <c r="B48" s="98"/>
      <c r="C48" s="98"/>
      <c r="D48" s="16"/>
      <c r="E48" s="17"/>
      <c r="F48" s="17"/>
      <c r="G48" s="17"/>
      <c r="H48" s="17"/>
      <c r="I48" s="17"/>
      <c r="J48" s="17"/>
      <c r="K48" s="17"/>
      <c r="L48" s="17"/>
      <c r="M48" s="17"/>
      <c r="N48" s="17"/>
      <c r="O48" s="17"/>
      <c r="P48" s="22"/>
      <c r="Q48" s="22"/>
      <c r="R48" s="22"/>
      <c r="S48" s="22"/>
      <c r="T48" s="22"/>
      <c r="U48" s="22"/>
      <c r="V48" s="22"/>
      <c r="W48" s="22"/>
      <c r="X48" s="22"/>
      <c r="Z48" s="22"/>
      <c r="AA48" s="22"/>
      <c r="AB48" s="22"/>
      <c r="AC48" s="22"/>
      <c r="AD48" s="22"/>
      <c r="AE48" s="22"/>
      <c r="AF48" s="22"/>
      <c r="AG48" s="22"/>
      <c r="AH48" s="22"/>
      <c r="AI48" s="22"/>
      <c r="AJ48" s="22"/>
      <c r="AK48" s="22"/>
      <c r="AL48" s="22"/>
      <c r="AM48" s="22"/>
      <c r="AN48" s="22"/>
      <c r="AO48" s="22"/>
      <c r="AP48" s="22"/>
      <c r="AQ48" s="22"/>
      <c r="AR48" s="22"/>
      <c r="AS48" s="22"/>
      <c r="AT48" s="22"/>
      <c r="AU48" s="22"/>
      <c r="AV48" s="22"/>
      <c r="AW48" s="22"/>
      <c r="AX48" s="22"/>
      <c r="AY48" s="22"/>
      <c r="AZ48" s="22"/>
      <c r="BA48" s="22"/>
      <c r="BB48" s="22"/>
      <c r="BC48" s="22"/>
      <c r="BD48" s="22" t="s">
        <v>136</v>
      </c>
    </row>
    <row r="49" spans="1:56" ht="15" customHeight="1" x14ac:dyDescent="0.3">
      <c r="A49" s="16"/>
      <c r="B49" s="51"/>
      <c r="C49" s="51"/>
      <c r="D49" s="16"/>
      <c r="E49" s="17"/>
      <c r="F49" s="17"/>
      <c r="G49" s="105" t="str">
        <f>IF(OR(G45="",$H$2=""),"",G45-((365.25*$H$2)/16))</f>
        <v/>
      </c>
      <c r="H49" s="19"/>
      <c r="I49" s="19"/>
      <c r="J49" s="19"/>
      <c r="K49" s="19"/>
      <c r="L49" s="19"/>
      <c r="M49" s="110" t="str">
        <f>IF(OR(M45="",$H$2=""),"",M45+((365.25*$H$2)/16))</f>
        <v/>
      </c>
      <c r="N49" s="17"/>
      <c r="O49" s="17"/>
      <c r="P49" s="22"/>
      <c r="Q49" s="22"/>
      <c r="R49" s="22"/>
      <c r="S49" s="22"/>
      <c r="T49" s="22"/>
      <c r="U49" s="22"/>
      <c r="V49" s="22"/>
      <c r="W49" s="22"/>
      <c r="X49" s="22"/>
      <c r="Y49" s="22"/>
      <c r="Z49" s="22"/>
      <c r="AA49" s="22"/>
      <c r="AB49" s="22"/>
      <c r="AC49" s="22"/>
      <c r="AD49" s="22"/>
      <c r="AE49" s="22"/>
      <c r="AF49" s="22"/>
      <c r="AG49" s="22"/>
      <c r="AH49" s="22"/>
      <c r="AI49" s="22"/>
      <c r="AJ49" s="22"/>
      <c r="AK49" s="22"/>
      <c r="AL49" s="22"/>
      <c r="AM49" s="22"/>
      <c r="AN49" s="22"/>
      <c r="AO49" s="22"/>
      <c r="AP49" s="22"/>
      <c r="AQ49" s="22"/>
      <c r="AR49" s="22"/>
      <c r="AS49" s="22"/>
      <c r="AT49" s="22"/>
      <c r="AU49" s="22"/>
      <c r="AV49" s="22"/>
      <c r="AW49" s="22"/>
      <c r="AX49" s="22"/>
      <c r="AY49" s="22"/>
      <c r="AZ49" s="22"/>
      <c r="BA49" s="22"/>
      <c r="BB49" s="22"/>
      <c r="BC49" s="22"/>
      <c r="BD49" s="22" t="s">
        <v>136</v>
      </c>
    </row>
    <row r="50" spans="1:56" ht="15" customHeight="1" x14ac:dyDescent="0.3">
      <c r="A50" s="16"/>
      <c r="B50" s="51"/>
      <c r="C50" s="49" t="s">
        <v>145</v>
      </c>
      <c r="D50" s="16"/>
      <c r="E50" s="17"/>
      <c r="F50" s="17"/>
      <c r="G50" s="19"/>
      <c r="H50" s="19"/>
      <c r="I50" s="19"/>
      <c r="J50" s="19"/>
      <c r="K50" s="19"/>
      <c r="L50" s="19"/>
      <c r="M50" s="19"/>
      <c r="N50" s="17"/>
      <c r="O50" s="17"/>
      <c r="P50" s="22"/>
      <c r="Q50" s="22"/>
      <c r="R50" s="22"/>
      <c r="S50" s="22"/>
      <c r="T50" s="22"/>
      <c r="U50" s="22"/>
      <c r="V50" s="22"/>
      <c r="W50" s="22"/>
      <c r="X50" s="22"/>
      <c r="Y50" s="22"/>
      <c r="Z50" s="22"/>
      <c r="AA50" s="22"/>
      <c r="AB50" s="22"/>
      <c r="AC50" s="22"/>
      <c r="AD50" s="22"/>
      <c r="AE50" s="22"/>
      <c r="AF50" s="22"/>
      <c r="AG50" s="22"/>
      <c r="AH50" s="22"/>
      <c r="AI50" s="22"/>
      <c r="AJ50" s="22"/>
      <c r="AK50" s="22"/>
      <c r="AL50" s="22"/>
      <c r="AM50" s="22"/>
      <c r="AN50" s="22"/>
      <c r="AO50" s="22"/>
      <c r="AP50" s="22"/>
      <c r="AQ50" s="22"/>
      <c r="AR50" s="22"/>
      <c r="AS50" s="22"/>
      <c r="AT50" s="22"/>
      <c r="AU50" s="22"/>
      <c r="AV50" s="22"/>
      <c r="AW50" s="22"/>
      <c r="AX50" s="22"/>
      <c r="AY50" s="22"/>
      <c r="AZ50" s="22"/>
      <c r="BA50" s="22"/>
      <c r="BB50" s="22"/>
      <c r="BC50" s="22"/>
      <c r="BD50" s="22" t="s">
        <v>136</v>
      </c>
    </row>
    <row r="51" spans="1:56" ht="15" customHeight="1" x14ac:dyDescent="0.3">
      <c r="A51" s="16"/>
      <c r="B51" s="51"/>
      <c r="C51" s="49"/>
      <c r="D51" s="16"/>
      <c r="E51" s="17"/>
      <c r="F51" s="17"/>
      <c r="G51" s="17"/>
      <c r="H51" s="17"/>
      <c r="I51" s="17"/>
      <c r="J51" s="17"/>
      <c r="K51" s="17"/>
      <c r="L51" s="17"/>
      <c r="M51" s="19"/>
      <c r="N51" s="17"/>
      <c r="O51" s="17"/>
      <c r="P51" s="22"/>
      <c r="Q51" s="22"/>
      <c r="R51" s="22"/>
      <c r="S51" s="22"/>
      <c r="T51" s="22"/>
      <c r="U51" s="22"/>
      <c r="V51" s="22"/>
      <c r="W51" s="22"/>
      <c r="X51" s="22"/>
      <c r="Y51" s="22"/>
      <c r="Z51" s="22"/>
      <c r="AA51" s="22"/>
      <c r="AB51" s="22"/>
      <c r="AC51" s="22"/>
      <c r="AD51" s="22"/>
      <c r="AE51" s="22"/>
      <c r="AF51" s="22"/>
      <c r="AG51" s="22"/>
      <c r="AH51" s="22"/>
      <c r="AI51" s="22"/>
      <c r="AJ51" s="22"/>
      <c r="AK51" s="22"/>
      <c r="AL51" s="22"/>
      <c r="AM51" s="22"/>
      <c r="AN51" s="22"/>
      <c r="AO51" s="22"/>
      <c r="AP51" s="22"/>
      <c r="AQ51" s="22"/>
      <c r="AR51" s="22"/>
      <c r="AS51" s="22"/>
      <c r="AT51" s="22"/>
      <c r="AU51" s="22"/>
      <c r="AV51" s="22"/>
      <c r="AW51" s="22"/>
      <c r="AX51" s="22"/>
      <c r="AY51" s="22"/>
      <c r="AZ51" s="22"/>
      <c r="BA51" s="22"/>
      <c r="BB51" s="22"/>
      <c r="BC51" s="22"/>
      <c r="BD51" s="22" t="s">
        <v>136</v>
      </c>
    </row>
    <row r="52" spans="1:56" ht="15" customHeight="1" x14ac:dyDescent="0.3">
      <c r="A52" s="16"/>
      <c r="B52" s="51"/>
      <c r="C52" s="49"/>
      <c r="D52" s="16"/>
      <c r="E52" s="17"/>
      <c r="F52" s="17"/>
      <c r="G52" s="19"/>
      <c r="H52" s="107" t="str">
        <f>IF(OR(J55="",$H$2=""),"",J55+((365.25*$H$2)/8))</f>
        <v/>
      </c>
      <c r="I52" s="19"/>
      <c r="J52" s="19"/>
      <c r="K52" s="19"/>
      <c r="L52" s="114" t="str">
        <f>IF(OR(M45="",$H$2=""),"",M45+((365.25*$H$2)/8))</f>
        <v/>
      </c>
      <c r="M52" s="19"/>
      <c r="N52" s="17"/>
      <c r="O52" s="17"/>
      <c r="P52" s="22"/>
      <c r="Q52" s="22"/>
      <c r="R52" s="22"/>
      <c r="S52" s="22"/>
      <c r="T52" s="22"/>
      <c r="U52" s="22"/>
      <c r="V52" s="22"/>
      <c r="W52" s="22"/>
      <c r="X52" s="22"/>
      <c r="Y52" s="22"/>
      <c r="Z52" s="22"/>
      <c r="AA52" s="22"/>
      <c r="AB52" s="22"/>
      <c r="AC52" s="22"/>
      <c r="AD52" s="22"/>
      <c r="AE52" s="22"/>
      <c r="AF52" s="22"/>
      <c r="AG52" s="22"/>
      <c r="AH52" s="22"/>
      <c r="AI52" s="22"/>
      <c r="AJ52" s="22"/>
      <c r="AK52" s="22"/>
      <c r="AL52" s="22"/>
      <c r="AM52" s="22"/>
      <c r="AN52" s="22"/>
      <c r="AO52" s="22"/>
      <c r="AP52" s="22"/>
      <c r="AQ52" s="22"/>
      <c r="AR52" s="22"/>
      <c r="AS52" s="22"/>
      <c r="AT52" s="22"/>
      <c r="AU52" s="22"/>
      <c r="AV52" s="22"/>
      <c r="AW52" s="22"/>
      <c r="AX52" s="22"/>
      <c r="AY52" s="22"/>
      <c r="AZ52" s="22"/>
      <c r="BA52" s="22"/>
      <c r="BB52" s="22"/>
      <c r="BC52" s="22"/>
      <c r="BD52" s="22" t="s">
        <v>136</v>
      </c>
    </row>
    <row r="53" spans="1:56" ht="15" customHeight="1" x14ac:dyDescent="0.3">
      <c r="A53" s="16"/>
      <c r="B53" s="51"/>
      <c r="C53" s="49"/>
      <c r="D53" s="16"/>
      <c r="E53" s="17"/>
      <c r="F53" s="17"/>
      <c r="G53" s="19"/>
      <c r="H53" s="19"/>
      <c r="I53" s="19"/>
      <c r="J53" s="19"/>
      <c r="K53" s="19"/>
      <c r="L53" s="19"/>
      <c r="M53" s="19"/>
      <c r="N53" s="17"/>
      <c r="O53" s="17"/>
      <c r="P53" s="22"/>
      <c r="Q53" s="22"/>
      <c r="R53" s="22"/>
      <c r="S53" s="22"/>
      <c r="T53" s="22"/>
      <c r="U53" s="22"/>
      <c r="V53" s="22"/>
      <c r="W53" s="22"/>
      <c r="X53" s="22"/>
      <c r="Y53" s="22"/>
      <c r="Z53" s="22"/>
      <c r="AA53" s="22"/>
      <c r="AB53" s="22"/>
      <c r="AC53" s="22"/>
      <c r="AD53" s="22"/>
      <c r="AE53" s="22"/>
      <c r="AF53" s="22"/>
      <c r="AG53" s="22"/>
      <c r="AH53" s="22"/>
      <c r="AI53" s="22"/>
      <c r="AJ53" s="22"/>
      <c r="AK53" s="22"/>
      <c r="AL53" s="22"/>
      <c r="AM53" s="22"/>
      <c r="AN53" s="22"/>
      <c r="AO53" s="22"/>
      <c r="AP53" s="22"/>
      <c r="AQ53" s="22"/>
      <c r="AR53" s="22"/>
      <c r="AS53" s="22"/>
      <c r="AT53" s="22"/>
      <c r="AU53" s="22"/>
      <c r="AV53" s="22"/>
      <c r="AW53" s="22"/>
      <c r="AX53" s="22"/>
      <c r="AY53" s="22"/>
      <c r="AZ53" s="22"/>
      <c r="BA53" s="22"/>
      <c r="BB53" s="22"/>
      <c r="BC53" s="22"/>
      <c r="BD53" s="22" t="s">
        <v>136</v>
      </c>
    </row>
    <row r="54" spans="1:56" ht="15" customHeight="1" x14ac:dyDescent="0.3">
      <c r="A54" s="16"/>
      <c r="B54" s="51"/>
      <c r="C54" s="49"/>
      <c r="D54" s="16"/>
      <c r="E54" s="17"/>
      <c r="F54" s="17"/>
      <c r="G54" s="19"/>
      <c r="H54" s="19"/>
      <c r="I54" s="115" t="str">
        <f>IF(OR(J55="",$H$2=""),"",J55+((365.25*$H$2)/16))</f>
        <v/>
      </c>
      <c r="J54" s="19"/>
      <c r="K54" s="105" t="str">
        <f>IF(OR(J55="",$H$2=""),"",J55-((365.25*$H$2)/16))</f>
        <v/>
      </c>
      <c r="L54" s="19"/>
      <c r="M54" s="19"/>
      <c r="N54" s="17"/>
      <c r="O54" s="17"/>
      <c r="P54" s="22"/>
      <c r="Q54" s="22"/>
      <c r="R54" s="22"/>
      <c r="S54" s="22"/>
      <c r="T54" s="22"/>
      <c r="U54" s="22"/>
      <c r="V54" s="22"/>
      <c r="W54" s="22"/>
      <c r="X54" s="22"/>
      <c r="Y54" s="22"/>
      <c r="Z54" s="22"/>
      <c r="AA54" s="22"/>
      <c r="AB54" s="22"/>
      <c r="AC54" s="22"/>
      <c r="AD54" s="22"/>
      <c r="AE54" s="22"/>
      <c r="AF54" s="22"/>
      <c r="AG54" s="22"/>
      <c r="AH54" s="22"/>
      <c r="AI54" s="22"/>
      <c r="AJ54" s="22"/>
      <c r="AK54" s="22"/>
      <c r="AL54" s="22"/>
      <c r="AM54" s="22"/>
      <c r="AN54" s="22"/>
      <c r="AO54" s="22"/>
      <c r="AP54" s="22"/>
      <c r="AQ54" s="22"/>
      <c r="AR54" s="22"/>
      <c r="AS54" s="22"/>
      <c r="AT54" s="22"/>
      <c r="AU54" s="22"/>
      <c r="AV54" s="22"/>
      <c r="AW54" s="22"/>
      <c r="AX54" s="22"/>
      <c r="AY54" s="22"/>
      <c r="AZ54" s="22"/>
      <c r="BA54" s="22"/>
      <c r="BB54" s="22"/>
      <c r="BC54" s="22"/>
      <c r="BD54" s="22" t="s">
        <v>136</v>
      </c>
    </row>
    <row r="55" spans="1:56" ht="15" customHeight="1" x14ac:dyDescent="0.3">
      <c r="A55" s="16"/>
      <c r="B55" s="51"/>
      <c r="C55" s="49"/>
      <c r="D55" s="16"/>
      <c r="E55" s="17"/>
      <c r="F55" s="17"/>
      <c r="G55" s="19"/>
      <c r="H55" s="19"/>
      <c r="I55" s="19"/>
      <c r="J55" s="116" t="str">
        <f>IF(OR($H$2="",M45=""),"",M45+((365.25*$H$2)/4))</f>
        <v/>
      </c>
      <c r="K55" s="19"/>
      <c r="L55" s="19"/>
      <c r="M55" s="19"/>
      <c r="N55" s="17"/>
      <c r="O55" s="17"/>
      <c r="P55" s="22"/>
      <c r="Q55" s="22"/>
      <c r="R55" s="22"/>
      <c r="S55" s="22"/>
      <c r="T55" s="22"/>
      <c r="U55" s="22"/>
      <c r="V55" s="22"/>
      <c r="W55" s="22"/>
      <c r="X55" s="22"/>
      <c r="Y55" s="22"/>
      <c r="Z55" s="22"/>
      <c r="AA55" s="22"/>
      <c r="AB55" s="22"/>
      <c r="AC55" s="22"/>
      <c r="AD55" s="22"/>
      <c r="AE55" s="22"/>
      <c r="AF55" s="22"/>
      <c r="AG55" s="22"/>
      <c r="AH55" s="22"/>
      <c r="AI55" s="22"/>
      <c r="AJ55" s="22"/>
      <c r="AK55" s="22"/>
      <c r="AL55" s="22"/>
      <c r="AM55" s="22"/>
      <c r="AN55" s="22"/>
      <c r="AO55" s="22"/>
      <c r="AP55" s="22"/>
      <c r="AQ55" s="22"/>
      <c r="AR55" s="22"/>
      <c r="AS55" s="22"/>
      <c r="AT55" s="22"/>
      <c r="AU55" s="22"/>
      <c r="AV55" s="22"/>
      <c r="AW55" s="22"/>
      <c r="AX55" s="22"/>
      <c r="AY55" s="22"/>
      <c r="AZ55" s="22"/>
      <c r="BA55" s="22"/>
      <c r="BB55" s="22"/>
      <c r="BC55" s="22"/>
      <c r="BD55" s="22" t="s">
        <v>136</v>
      </c>
    </row>
    <row r="56" spans="1:56" ht="15" customHeight="1" x14ac:dyDescent="0.3">
      <c r="A56" s="16"/>
      <c r="B56" s="51"/>
      <c r="C56" s="49"/>
      <c r="D56" s="16"/>
      <c r="E56" s="17"/>
      <c r="F56" s="17"/>
      <c r="G56" s="19"/>
      <c r="H56" s="19"/>
      <c r="I56" s="19"/>
      <c r="J56" s="116"/>
      <c r="K56" s="19"/>
      <c r="L56" s="19"/>
      <c r="M56" s="19"/>
      <c r="N56" s="17"/>
      <c r="O56" s="17"/>
      <c r="P56" s="22"/>
      <c r="Q56" s="22"/>
      <c r="R56" s="22"/>
      <c r="S56" s="22"/>
      <c r="T56" s="22"/>
      <c r="U56" s="22"/>
      <c r="V56" s="22"/>
      <c r="W56" s="22"/>
      <c r="X56" s="22"/>
      <c r="Z56" s="22"/>
      <c r="AA56" s="22"/>
      <c r="AB56" s="22"/>
      <c r="AC56" s="22"/>
      <c r="AD56" s="22"/>
      <c r="AE56" s="22"/>
      <c r="AF56" s="22"/>
      <c r="AG56" s="22"/>
      <c r="AH56" s="22"/>
      <c r="AI56" s="22"/>
      <c r="AJ56" s="22"/>
      <c r="AK56" s="22"/>
      <c r="AL56" s="22"/>
      <c r="AM56" s="22"/>
      <c r="AN56" s="22"/>
      <c r="AO56" s="22"/>
      <c r="AP56" s="22"/>
      <c r="AQ56" s="22"/>
      <c r="AR56" s="22"/>
      <c r="AS56" s="22"/>
      <c r="AT56" s="22"/>
      <c r="AU56" s="22"/>
      <c r="AV56" s="22"/>
      <c r="AW56" s="22"/>
      <c r="AX56" s="22"/>
      <c r="AY56" s="22"/>
      <c r="AZ56" s="22"/>
      <c r="BA56" s="22"/>
      <c r="BB56" s="22"/>
      <c r="BC56" s="22"/>
      <c r="BD56" s="22" t="s">
        <v>136</v>
      </c>
    </row>
    <row r="57" spans="1:56" ht="15" customHeight="1" x14ac:dyDescent="0.3">
      <c r="A57" s="16"/>
      <c r="B57" s="51"/>
      <c r="C57" s="49"/>
      <c r="D57" s="16"/>
      <c r="E57" s="17"/>
      <c r="F57" s="117" t="str">
        <f>IF(F58="","",AD32)</f>
        <v>Your psychosocial journey begins here</v>
      </c>
      <c r="G57" s="19"/>
      <c r="H57" s="19"/>
      <c r="I57" s="19"/>
      <c r="J57" s="19"/>
      <c r="K57" s="19"/>
      <c r="L57" s="19"/>
      <c r="M57" s="19"/>
      <c r="N57" s="17"/>
      <c r="O57" s="17"/>
      <c r="P57" s="22"/>
      <c r="Q57" s="22"/>
      <c r="R57" s="22"/>
      <c r="S57" s="22"/>
      <c r="T57" s="22"/>
      <c r="U57" s="22"/>
      <c r="V57" s="22"/>
      <c r="W57" s="22"/>
      <c r="X57" s="22"/>
      <c r="Y57" s="22"/>
      <c r="Z57" s="22"/>
      <c r="AA57" s="22"/>
      <c r="AB57" s="22"/>
      <c r="AC57" s="22"/>
      <c r="AD57" s="22"/>
      <c r="AE57" s="22"/>
      <c r="AF57" s="22"/>
      <c r="AG57" s="22"/>
      <c r="AH57" s="22"/>
      <c r="AI57" s="22"/>
      <c r="AJ57" s="22"/>
      <c r="AK57" s="22"/>
      <c r="AL57" s="22"/>
      <c r="AM57" s="22"/>
      <c r="AN57" s="22"/>
      <c r="AO57" s="22"/>
      <c r="AP57" s="22"/>
      <c r="AQ57" s="22"/>
      <c r="AR57" s="22"/>
      <c r="AS57" s="22"/>
      <c r="AT57" s="22"/>
      <c r="AU57" s="22"/>
      <c r="AV57" s="22"/>
      <c r="AW57" s="22"/>
      <c r="AX57" s="22"/>
      <c r="AY57" s="22"/>
      <c r="AZ57" s="22"/>
      <c r="BA57" s="22"/>
      <c r="BB57" s="22"/>
      <c r="BC57" s="22"/>
      <c r="BD57" s="22" t="s">
        <v>136</v>
      </c>
    </row>
    <row r="58" spans="1:56" ht="60" customHeight="1" x14ac:dyDescent="0.3">
      <c r="A58" s="16"/>
      <c r="B58" s="118" t="s">
        <v>146</v>
      </c>
      <c r="C58" s="118"/>
      <c r="D58" s="16"/>
      <c r="E58" s="17"/>
      <c r="F58" s="119" t="str">
        <f>IF(J34="","Your psychosocial relationships",AC37)</f>
        <v>Your psychosocial relationships</v>
      </c>
      <c r="G58" s="119"/>
      <c r="H58" s="119"/>
      <c r="I58" s="119"/>
      <c r="J58" s="119"/>
      <c r="K58" s="119"/>
      <c r="L58" s="119"/>
      <c r="M58" s="119"/>
      <c r="N58" s="119"/>
      <c r="O58" s="17"/>
      <c r="P58" s="22"/>
      <c r="Q58" s="22"/>
      <c r="R58" s="22"/>
      <c r="S58" s="22"/>
      <c r="T58" s="22"/>
      <c r="U58" s="22"/>
      <c r="V58" s="22"/>
      <c r="W58" s="22"/>
      <c r="X58" s="22"/>
      <c r="Z58" s="22"/>
      <c r="AA58" s="22"/>
      <c r="AB58" s="22"/>
      <c r="AC58" s="22"/>
      <c r="AD58" s="22"/>
      <c r="AE58" s="22"/>
      <c r="AF58" s="22"/>
      <c r="AG58" s="22"/>
      <c r="AH58" s="22"/>
      <c r="AI58" s="22"/>
      <c r="AJ58" s="22"/>
      <c r="AK58" s="22"/>
      <c r="AL58" s="22"/>
      <c r="AM58" s="22"/>
      <c r="AN58" s="22"/>
      <c r="AO58" s="22"/>
      <c r="AP58" s="22"/>
      <c r="AQ58" s="22"/>
      <c r="AR58" s="22"/>
      <c r="AS58" s="22"/>
      <c r="AT58" s="22"/>
      <c r="AU58" s="22"/>
      <c r="AV58" s="22"/>
      <c r="AW58" s="22"/>
      <c r="AX58" s="22"/>
      <c r="AY58" s="22"/>
      <c r="AZ58" s="22"/>
      <c r="BA58" s="22"/>
      <c r="BB58" s="22"/>
      <c r="BC58" s="22"/>
      <c r="BD58" s="22" t="s">
        <v>136</v>
      </c>
    </row>
    <row r="59" spans="1:56" ht="60" customHeight="1" x14ac:dyDescent="0.3">
      <c r="A59" s="16"/>
      <c r="B59" s="51"/>
      <c r="C59" s="51"/>
      <c r="D59" s="16"/>
      <c r="E59" s="17"/>
      <c r="F59" s="119" t="str">
        <f>IF(J34="","Your age level psychosocial development",AC39)</f>
        <v>Your age level psychosocial development</v>
      </c>
      <c r="G59" s="119"/>
      <c r="H59" s="119"/>
      <c r="I59" s="119"/>
      <c r="J59" s="119"/>
      <c r="K59" s="119"/>
      <c r="L59" s="119"/>
      <c r="M59" s="119"/>
      <c r="N59" s="119"/>
      <c r="O59" s="17"/>
      <c r="P59" s="22"/>
      <c r="R59" s="22"/>
      <c r="S59" s="22"/>
      <c r="T59" s="22"/>
      <c r="U59" s="22"/>
      <c r="V59" s="22"/>
      <c r="W59" s="22"/>
      <c r="X59" s="22"/>
      <c r="Z59" s="22"/>
      <c r="AA59" s="22"/>
      <c r="AB59" s="22"/>
      <c r="AC59" s="22"/>
      <c r="AD59" s="22"/>
      <c r="AE59" s="22"/>
      <c r="AF59" s="22"/>
      <c r="AG59" s="22"/>
      <c r="AH59" s="22"/>
      <c r="AI59" s="22"/>
      <c r="AJ59" s="22"/>
      <c r="AK59" s="22"/>
      <c r="AL59" s="22"/>
      <c r="AM59" s="22"/>
      <c r="AN59" s="22"/>
      <c r="AO59" s="22"/>
      <c r="AP59" s="22"/>
      <c r="AQ59" s="22"/>
      <c r="AR59" s="22"/>
      <c r="AS59" s="22"/>
      <c r="AT59" s="22"/>
      <c r="AU59" s="22"/>
      <c r="AV59" s="22"/>
      <c r="AW59" s="22"/>
      <c r="AX59" s="22"/>
      <c r="AY59" s="22"/>
      <c r="AZ59" s="22"/>
      <c r="BA59" s="22"/>
      <c r="BB59" s="22"/>
      <c r="BC59" s="22"/>
      <c r="BD59" s="22" t="s">
        <v>136</v>
      </c>
    </row>
    <row r="60" spans="1:56" ht="60" customHeight="1" x14ac:dyDescent="0.3">
      <c r="A60" s="16"/>
      <c r="B60" s="51"/>
      <c r="C60" s="51"/>
      <c r="D60" s="16"/>
      <c r="E60" s="17"/>
      <c r="F60" s="138" t="str">
        <f>IF(J34="","Your evolving psychosocial orientation",AC43)</f>
        <v>Your evolving psychosocial orientation</v>
      </c>
      <c r="G60" s="138"/>
      <c r="H60" s="138"/>
      <c r="I60" s="138"/>
      <c r="J60" s="138"/>
      <c r="K60" s="138"/>
      <c r="L60" s="138"/>
      <c r="M60" s="138"/>
      <c r="N60" s="138"/>
      <c r="O60" s="17"/>
      <c r="P60" s="22"/>
      <c r="Q60" s="22"/>
      <c r="R60" s="22"/>
      <c r="S60" s="22"/>
      <c r="T60" s="22"/>
      <c r="U60" s="22"/>
      <c r="V60" s="22"/>
      <c r="W60" s="22"/>
      <c r="X60" s="22"/>
      <c r="Y60" s="22"/>
      <c r="Z60" s="22"/>
      <c r="AA60" s="22"/>
      <c r="AB60" s="22"/>
      <c r="AC60" s="22"/>
      <c r="AD60" s="22"/>
      <c r="AE60" s="22"/>
      <c r="AF60" s="22"/>
      <c r="AG60" s="22"/>
      <c r="AH60" s="22"/>
      <c r="AI60" s="22"/>
      <c r="AJ60" s="22"/>
      <c r="AK60" s="22"/>
      <c r="AL60" s="22"/>
      <c r="AM60" s="22"/>
      <c r="AN60" s="22"/>
      <c r="AO60" s="22"/>
      <c r="AP60" s="22"/>
      <c r="AQ60" s="22"/>
      <c r="AR60" s="22"/>
      <c r="AS60" s="22"/>
      <c r="AT60" s="22"/>
      <c r="AU60" s="22"/>
      <c r="AV60" s="22"/>
      <c r="AW60" s="22"/>
      <c r="AX60" s="22"/>
      <c r="AY60" s="22"/>
      <c r="AZ60" s="22"/>
      <c r="BA60" s="22"/>
      <c r="BB60" s="22"/>
      <c r="BC60" s="22"/>
      <c r="BD60" s="22" t="s">
        <v>136</v>
      </c>
    </row>
    <row r="61" spans="1:56" ht="13.8" customHeight="1" x14ac:dyDescent="0.3">
      <c r="A61" s="16"/>
      <c r="B61" s="49" t="s">
        <v>147</v>
      </c>
      <c r="C61" s="49"/>
      <c r="D61" s="16"/>
      <c r="E61" s="17"/>
      <c r="F61" s="120"/>
      <c r="G61" s="121"/>
      <c r="H61" s="121"/>
      <c r="I61" s="121"/>
      <c r="J61" s="121"/>
      <c r="K61" s="121"/>
      <c r="L61" s="121"/>
      <c r="M61" s="121"/>
      <c r="N61" s="122"/>
      <c r="O61" s="17"/>
      <c r="P61" s="22"/>
      <c r="Q61" s="22"/>
      <c r="R61" s="22"/>
      <c r="S61" s="22"/>
      <c r="T61" s="22"/>
      <c r="U61" s="22"/>
      <c r="V61" s="22"/>
      <c r="W61" s="22"/>
      <c r="X61" s="22"/>
      <c r="Y61" s="22"/>
      <c r="Z61" s="22"/>
      <c r="AA61" s="22"/>
      <c r="AB61" s="22"/>
      <c r="AC61" s="22"/>
      <c r="AD61" s="22"/>
      <c r="AE61" s="22"/>
      <c r="AF61" s="22"/>
      <c r="AG61" s="22"/>
      <c r="AH61" s="22"/>
      <c r="AI61" s="22"/>
      <c r="AJ61" s="22"/>
      <c r="AK61" s="22"/>
      <c r="AL61" s="22"/>
      <c r="AM61" s="22"/>
      <c r="AN61" s="22"/>
      <c r="AO61" s="22"/>
      <c r="AP61" s="22"/>
      <c r="AQ61" s="22"/>
      <c r="AR61" s="22"/>
      <c r="AS61" s="22"/>
      <c r="AT61" s="22"/>
      <c r="AU61" s="22"/>
      <c r="AV61" s="22"/>
      <c r="AW61" s="22"/>
      <c r="AX61" s="22"/>
      <c r="AY61" s="22"/>
      <c r="AZ61" s="22"/>
      <c r="BA61" s="22"/>
      <c r="BB61" s="22"/>
      <c r="BC61" s="22"/>
      <c r="BD61" s="22" t="s">
        <v>136</v>
      </c>
    </row>
    <row r="62" spans="1:56" ht="13.8" customHeight="1" x14ac:dyDescent="0.3">
      <c r="A62" s="16"/>
      <c r="B62" s="49"/>
      <c r="C62" s="49"/>
      <c r="D62" s="16"/>
      <c r="E62" s="17"/>
      <c r="F62" s="120"/>
      <c r="G62" s="121"/>
      <c r="H62" s="121"/>
      <c r="I62" s="121"/>
      <c r="J62" s="121"/>
      <c r="K62" s="121"/>
      <c r="L62" s="121"/>
      <c r="M62" s="121"/>
      <c r="N62" s="122"/>
      <c r="O62" s="17"/>
      <c r="P62" s="22"/>
      <c r="Q62" s="22"/>
      <c r="R62" s="22"/>
      <c r="S62" s="22"/>
      <c r="T62" s="22"/>
      <c r="U62" s="22"/>
      <c r="V62" s="22"/>
      <c r="W62" s="22"/>
      <c r="X62" s="22"/>
      <c r="Y62" s="22"/>
      <c r="Z62" s="22"/>
      <c r="AA62" s="22"/>
      <c r="AB62" s="22"/>
      <c r="AC62" s="22"/>
      <c r="AD62" s="22"/>
      <c r="AE62" s="22"/>
      <c r="AF62" s="22"/>
      <c r="AG62" s="22"/>
      <c r="AH62" s="22"/>
      <c r="AI62" s="22"/>
      <c r="AJ62" s="22"/>
      <c r="AK62" s="22"/>
      <c r="AL62" s="22"/>
      <c r="AM62" s="22"/>
      <c r="AN62" s="22"/>
      <c r="AO62" s="22"/>
      <c r="AP62" s="22"/>
      <c r="AQ62" s="22"/>
      <c r="AR62" s="22"/>
      <c r="AS62" s="22"/>
      <c r="AT62" s="22"/>
      <c r="AU62" s="22"/>
      <c r="AV62" s="22"/>
      <c r="AW62" s="22"/>
      <c r="AX62" s="22"/>
      <c r="AY62" s="22"/>
      <c r="AZ62" s="22"/>
      <c r="BA62" s="22"/>
      <c r="BB62" s="22"/>
      <c r="BC62" s="22"/>
      <c r="BD62" s="22" t="s">
        <v>136</v>
      </c>
    </row>
    <row r="63" spans="1:56" x14ac:dyDescent="0.3">
      <c r="A63" s="16"/>
      <c r="B63" s="51"/>
      <c r="C63" s="51"/>
      <c r="D63" s="16"/>
      <c r="E63" s="17"/>
      <c r="F63" s="120"/>
      <c r="G63" s="121"/>
      <c r="H63" s="121"/>
      <c r="I63" s="121"/>
      <c r="J63" s="121"/>
      <c r="K63" s="121"/>
      <c r="L63" s="121"/>
      <c r="M63" s="121"/>
      <c r="N63" s="122"/>
      <c r="O63" s="17"/>
      <c r="P63" s="22"/>
      <c r="R63" s="22"/>
      <c r="S63" s="22"/>
      <c r="T63" s="22"/>
      <c r="U63" s="22"/>
      <c r="V63" s="22"/>
      <c r="W63" s="22"/>
      <c r="X63" s="22"/>
      <c r="Y63" s="22"/>
      <c r="Z63" s="22"/>
      <c r="AA63" s="22"/>
      <c r="AB63" s="22"/>
      <c r="AC63" s="22"/>
      <c r="AD63" s="22"/>
      <c r="AE63" s="22"/>
      <c r="AF63" s="22"/>
      <c r="AG63" s="22"/>
      <c r="AH63" s="22"/>
      <c r="AI63" s="22"/>
      <c r="AJ63" s="22"/>
      <c r="AK63" s="22"/>
      <c r="AL63" s="22"/>
      <c r="AM63" s="22"/>
      <c r="AN63" s="22"/>
      <c r="AO63" s="22"/>
      <c r="AP63" s="22"/>
      <c r="AQ63" s="22"/>
      <c r="AR63" s="22"/>
      <c r="AS63" s="22"/>
      <c r="AT63" s="22"/>
      <c r="AU63" s="22"/>
      <c r="AV63" s="22"/>
      <c r="AW63" s="22"/>
      <c r="AX63" s="22"/>
      <c r="AY63" s="22"/>
      <c r="AZ63" s="22"/>
      <c r="BA63" s="22"/>
      <c r="BB63" s="22"/>
      <c r="BC63" s="22"/>
      <c r="BD63" s="22" t="s">
        <v>136</v>
      </c>
    </row>
    <row r="64" spans="1:56" ht="25.2" x14ac:dyDescent="0.6">
      <c r="A64" s="89"/>
      <c r="B64" s="90"/>
      <c r="C64" s="90"/>
      <c r="D64" s="199" t="s">
        <v>479</v>
      </c>
      <c r="E64" s="92" t="s">
        <v>148</v>
      </c>
      <c r="F64" s="93"/>
      <c r="G64" s="93"/>
      <c r="H64" s="93"/>
      <c r="I64" s="93"/>
      <c r="J64" s="93"/>
      <c r="K64" s="93"/>
      <c r="L64" s="93"/>
      <c r="M64" s="93"/>
      <c r="N64" s="93"/>
      <c r="O64" s="94" t="s">
        <v>149</v>
      </c>
      <c r="P64" s="22"/>
      <c r="Q64" s="22"/>
      <c r="R64" s="22"/>
      <c r="S64" s="22"/>
      <c r="T64" s="22"/>
      <c r="U64" s="22"/>
      <c r="V64" s="22"/>
      <c r="W64" s="22"/>
      <c r="X64" s="22"/>
      <c r="Y64" s="22"/>
      <c r="Z64" s="22"/>
      <c r="AA64" s="95">
        <f>AA32+1</f>
        <v>2</v>
      </c>
      <c r="AB64" s="22"/>
      <c r="AC64" s="22"/>
      <c r="AD64" s="96" t="s">
        <v>150</v>
      </c>
      <c r="AE64" s="22"/>
      <c r="AF64" s="22"/>
      <c r="AG64" s="22"/>
      <c r="AH64" s="22"/>
      <c r="AI64" s="22"/>
      <c r="AJ64" s="22"/>
      <c r="AK64" s="22"/>
      <c r="AL64" s="22"/>
      <c r="AM64" s="22"/>
      <c r="AN64" s="22"/>
      <c r="AO64" s="22"/>
      <c r="AP64" s="22"/>
      <c r="AQ64" s="22"/>
      <c r="AR64" s="22"/>
      <c r="AS64" s="22"/>
      <c r="AT64" s="22"/>
      <c r="AU64" s="22"/>
      <c r="AV64" s="22"/>
      <c r="AW64" s="22"/>
      <c r="AX64" s="22"/>
      <c r="AY64" s="22"/>
      <c r="AZ64" s="22"/>
      <c r="BA64" s="22"/>
      <c r="BB64" s="22"/>
      <c r="BC64" s="22"/>
      <c r="BD64" s="22" t="s">
        <v>136</v>
      </c>
    </row>
    <row r="65" spans="1:56" ht="15" customHeight="1" x14ac:dyDescent="0.3">
      <c r="A65" s="16"/>
      <c r="B65" s="51"/>
      <c r="C65" s="51"/>
      <c r="D65" s="16"/>
      <c r="E65" s="17"/>
      <c r="F65" s="17"/>
      <c r="G65" s="19"/>
      <c r="H65" s="19"/>
      <c r="I65" s="19"/>
      <c r="J65" s="19"/>
      <c r="K65" s="19"/>
      <c r="L65" s="19"/>
      <c r="M65" s="19"/>
      <c r="N65" s="17"/>
      <c r="O65" s="17"/>
      <c r="P65" s="22"/>
      <c r="Q65" s="22"/>
      <c r="R65" s="22"/>
      <c r="S65" s="22"/>
      <c r="T65" s="22"/>
      <c r="U65" s="22"/>
      <c r="V65" s="22"/>
      <c r="W65" s="22"/>
      <c r="X65" s="22"/>
      <c r="Y65" s="22"/>
      <c r="Z65" s="22"/>
      <c r="AA65" s="97">
        <f ca="1">IF(AND(J66&lt;$AA$1,J67&gt;$AA$1),1,0)</f>
        <v>0</v>
      </c>
      <c r="AB65" s="22"/>
      <c r="AC65" s="22"/>
      <c r="AD65" s="26"/>
      <c r="AE65" s="27" t="s">
        <v>4</v>
      </c>
      <c r="AF65" s="23">
        <f>$AL$2</f>
        <v>0</v>
      </c>
      <c r="AG65" s="22"/>
      <c r="AH65" s="31"/>
      <c r="AI65" s="32" t="s">
        <v>7</v>
      </c>
      <c r="AJ65" s="24">
        <f>$AL$3</f>
        <v>0</v>
      </c>
      <c r="AK65" s="22"/>
      <c r="AL65" s="22"/>
      <c r="AM65" s="22"/>
      <c r="AN65" s="22"/>
      <c r="AO65" s="22"/>
      <c r="AP65" s="22"/>
      <c r="AQ65" s="22"/>
      <c r="AR65" s="22"/>
      <c r="AS65" s="22"/>
      <c r="AT65" s="22"/>
      <c r="AU65" s="22"/>
      <c r="AV65" s="22"/>
      <c r="AW65" s="22"/>
      <c r="AX65" s="22"/>
      <c r="AY65" s="22"/>
      <c r="AZ65" s="22"/>
      <c r="BA65" s="22"/>
      <c r="BB65" s="22"/>
      <c r="BC65" s="22"/>
      <c r="BD65" s="22" t="s">
        <v>136</v>
      </c>
    </row>
    <row r="66" spans="1:56" ht="15" customHeight="1" thickBot="1" x14ac:dyDescent="0.35">
      <c r="A66" s="16"/>
      <c r="B66" s="98" t="s">
        <v>151</v>
      </c>
      <c r="C66" s="98"/>
      <c r="D66" s="16"/>
      <c r="E66" s="17"/>
      <c r="F66" s="17"/>
      <c r="G66" s="19"/>
      <c r="H66" s="19"/>
      <c r="I66" s="19"/>
      <c r="J66" s="99" t="str">
        <f>IF(J35="","",J35)</f>
        <v/>
      </c>
      <c r="K66" s="19"/>
      <c r="L66" s="19"/>
      <c r="M66" s="19"/>
      <c r="N66" s="17"/>
      <c r="O66" s="17"/>
      <c r="P66" s="22"/>
      <c r="Q66" s="22"/>
      <c r="R66" s="22"/>
      <c r="S66" s="22"/>
      <c r="T66" s="22"/>
      <c r="U66" s="22"/>
      <c r="V66" s="22"/>
      <c r="W66" s="22"/>
      <c r="X66" s="22"/>
      <c r="Y66" s="22"/>
      <c r="Z66" s="22"/>
      <c r="AA66" s="22"/>
      <c r="AB66" s="22"/>
      <c r="AC66" s="123" t="s">
        <v>152</v>
      </c>
      <c r="AD66" s="22"/>
      <c r="AE66" s="22"/>
      <c r="AF66" s="22"/>
      <c r="AG66" s="22"/>
      <c r="AH66" s="22"/>
      <c r="AI66" s="22"/>
      <c r="AJ66" s="22"/>
      <c r="AK66" s="22"/>
      <c r="AL66" s="22"/>
      <c r="AM66" s="22"/>
      <c r="AN66" s="22"/>
      <c r="AO66" s="22"/>
      <c r="AP66" s="22"/>
      <c r="AQ66" s="22"/>
      <c r="AR66" s="22"/>
      <c r="AS66" s="22"/>
      <c r="AT66" s="22"/>
      <c r="AU66" s="22"/>
      <c r="AV66" s="22"/>
      <c r="AW66" s="22"/>
      <c r="AX66" s="22"/>
      <c r="AY66" s="22"/>
      <c r="AZ66" s="22"/>
      <c r="BA66" s="22"/>
      <c r="BB66" s="22"/>
      <c r="BC66" s="22"/>
      <c r="BD66" s="22" t="s">
        <v>136</v>
      </c>
    </row>
    <row r="67" spans="1:56" ht="15" customHeight="1" thickTop="1" x14ac:dyDescent="0.3">
      <c r="A67" s="16"/>
      <c r="B67" s="98"/>
      <c r="C67" s="98"/>
      <c r="D67" s="16"/>
      <c r="E67" s="17"/>
      <c r="F67" s="120"/>
      <c r="G67" s="19"/>
      <c r="H67" s="19"/>
      <c r="I67" s="19"/>
      <c r="J67" s="100" t="str">
        <f>IF(OR($H$2="",G77=""),"",G77+((365.25*$H$2)/4))</f>
        <v/>
      </c>
      <c r="K67" s="19"/>
      <c r="L67" s="19"/>
      <c r="M67" s="19"/>
      <c r="N67" s="19"/>
      <c r="O67" s="17"/>
      <c r="P67" s="22"/>
      <c r="Q67" s="22"/>
      <c r="R67" s="22"/>
      <c r="S67" s="22"/>
      <c r="T67" s="22"/>
      <c r="U67" s="22"/>
      <c r="V67" s="22"/>
      <c r="W67" s="22"/>
      <c r="X67" s="22"/>
      <c r="Y67" s="22"/>
      <c r="Z67" s="22"/>
      <c r="AA67" s="101">
        <f ca="1">IF(J66&gt;$AA$1,1,0)</f>
        <v>1</v>
      </c>
      <c r="AB67" s="102" t="s">
        <v>130</v>
      </c>
      <c r="AC67" s="103" t="str">
        <f ca="1">IF(AND($AA$1&gt;J66,$AA$1&lt;J67),AD67,AD68)</f>
        <v>Or that</v>
      </c>
      <c r="AD67" s="103" t="s">
        <v>131</v>
      </c>
      <c r="AE67" s="22"/>
      <c r="AF67" s="22"/>
      <c r="AG67" s="22"/>
      <c r="AH67" s="22"/>
      <c r="AI67" s="22"/>
      <c r="AJ67" s="22"/>
      <c r="AK67" s="22"/>
      <c r="AL67" s="22"/>
      <c r="AM67" s="22"/>
      <c r="AN67" s="22"/>
      <c r="AO67" s="22"/>
      <c r="AP67" s="22"/>
      <c r="AQ67" s="22"/>
      <c r="AR67" s="22"/>
      <c r="AS67" s="22"/>
      <c r="AT67" s="22"/>
      <c r="AU67" s="22"/>
      <c r="AV67" s="22"/>
      <c r="AW67" s="22"/>
      <c r="AX67" s="22"/>
      <c r="AY67" s="22"/>
      <c r="AZ67" s="22"/>
      <c r="BA67" s="22"/>
      <c r="BB67" s="22"/>
      <c r="BC67" s="22"/>
      <c r="BD67" s="22" t="s">
        <v>136</v>
      </c>
    </row>
    <row r="68" spans="1:56" ht="15" customHeight="1" x14ac:dyDescent="0.3">
      <c r="A68" s="16"/>
      <c r="B68" s="51"/>
      <c r="C68" s="51"/>
      <c r="D68" s="16"/>
      <c r="E68" s="17"/>
      <c r="F68" s="120"/>
      <c r="G68" s="19"/>
      <c r="H68" s="19"/>
      <c r="I68" s="104" t="str">
        <f>IF(OR(J67="",$H$2=""),"",J67-((365.25*$H$2)/16))</f>
        <v/>
      </c>
      <c r="J68" s="19"/>
      <c r="K68" s="105" t="str">
        <f>IF(OR(J66="",$H$2=""),"",J66+((365.25*$H$2)/16))</f>
        <v/>
      </c>
      <c r="L68" s="19"/>
      <c r="M68" s="19"/>
      <c r="N68" s="17"/>
      <c r="O68" s="17"/>
      <c r="P68" s="22"/>
      <c r="Q68" s="22"/>
      <c r="R68" s="22"/>
      <c r="S68" s="22"/>
      <c r="T68" s="22"/>
      <c r="U68" s="22"/>
      <c r="V68" s="22"/>
      <c r="W68" s="22"/>
      <c r="X68" s="22"/>
      <c r="Y68" s="22"/>
      <c r="Z68" s="22"/>
      <c r="AA68" s="22"/>
      <c r="AB68" s="22"/>
      <c r="AC68" s="103"/>
      <c r="AD68" s="103" t="s">
        <v>132</v>
      </c>
      <c r="AE68" s="22"/>
      <c r="AF68" s="22"/>
      <c r="AG68" s="22"/>
      <c r="AH68" s="22"/>
      <c r="AI68" s="22"/>
      <c r="AJ68" s="22"/>
      <c r="AK68" s="22"/>
      <c r="AL68" s="22"/>
      <c r="AM68" s="22"/>
      <c r="AN68" s="22"/>
      <c r="AO68" s="22"/>
      <c r="AP68" s="22"/>
      <c r="AQ68" s="22"/>
      <c r="AR68" s="22"/>
      <c r="AS68" s="22"/>
      <c r="AT68" s="22"/>
      <c r="AU68" s="22"/>
      <c r="AV68" s="22"/>
      <c r="AW68" s="22"/>
      <c r="AX68" s="22"/>
      <c r="AY68" s="22"/>
      <c r="AZ68" s="22"/>
      <c r="BA68" s="22"/>
      <c r="BB68" s="22"/>
      <c r="BC68" s="22"/>
      <c r="BD68" s="22" t="s">
        <v>136</v>
      </c>
    </row>
    <row r="69" spans="1:56" ht="15" customHeight="1" x14ac:dyDescent="0.3">
      <c r="A69" s="16"/>
      <c r="B69" s="49" t="s">
        <v>153</v>
      </c>
      <c r="C69" s="51"/>
      <c r="D69" s="16"/>
      <c r="E69" s="17"/>
      <c r="F69" s="120"/>
      <c r="G69" s="19"/>
      <c r="H69" s="19"/>
      <c r="I69" s="19"/>
      <c r="J69" s="19"/>
      <c r="K69" s="19"/>
      <c r="L69" s="19"/>
      <c r="M69" s="19"/>
      <c r="N69" s="17"/>
      <c r="O69" s="17"/>
      <c r="P69" s="22"/>
      <c r="Q69" s="22"/>
      <c r="R69" s="22"/>
      <c r="S69" s="22"/>
      <c r="T69" s="22"/>
      <c r="U69" s="22"/>
      <c r="V69" s="22"/>
      <c r="W69" s="22"/>
      <c r="X69" s="22"/>
      <c r="Y69" s="22"/>
      <c r="Z69" s="22"/>
      <c r="AA69" s="101">
        <f ca="1">IF(M77&gt;$AA$1,1,0)</f>
        <v>1</v>
      </c>
      <c r="AB69" s="106" t="s">
        <v>134</v>
      </c>
      <c r="AC69" s="200" t="str">
        <f ca="1">IF(J$67&lt;$AA$1,AD69,AD70)</f>
        <v>Your parents or primary caregiver, along with any family members you frequently see, will create your social universe. You will learn mostly by trial and error. How they respond to your first excursions into self-adventures will determine how well your psychosoical needs will resolve.</v>
      </c>
      <c r="AD69" s="22" t="s">
        <v>154</v>
      </c>
      <c r="AE69" s="22"/>
      <c r="AF69" s="22"/>
      <c r="AG69" s="22"/>
      <c r="AH69" s="22"/>
      <c r="AI69" s="22"/>
      <c r="AJ69" s="22"/>
      <c r="AK69" s="22"/>
      <c r="AL69" s="22"/>
      <c r="AM69" s="22"/>
      <c r="AN69" s="22"/>
      <c r="AO69" s="22"/>
      <c r="AP69" s="22"/>
      <c r="AQ69" s="22"/>
      <c r="AR69" s="22"/>
      <c r="AS69" s="22"/>
      <c r="AT69" s="22"/>
      <c r="AU69" s="22"/>
      <c r="AV69" s="22"/>
      <c r="AW69" s="22"/>
      <c r="AX69" s="22"/>
      <c r="AY69" s="22"/>
      <c r="AZ69" s="22"/>
      <c r="BA69" s="22"/>
      <c r="BB69" s="22"/>
      <c r="BC69" s="22"/>
      <c r="BD69" s="22" t="s">
        <v>136</v>
      </c>
    </row>
    <row r="70" spans="1:56" ht="15" customHeight="1" x14ac:dyDescent="0.3">
      <c r="A70" s="16"/>
      <c r="B70" s="49"/>
      <c r="C70" s="51"/>
      <c r="D70" s="16"/>
      <c r="E70" s="17"/>
      <c r="F70" s="120"/>
      <c r="G70" s="19"/>
      <c r="H70" s="107" t="str">
        <f>IF(OR(G77="",$H$2=""),"",G77+((365.25*$H$2)/8))</f>
        <v/>
      </c>
      <c r="I70" s="19"/>
      <c r="J70" s="19"/>
      <c r="K70" s="19"/>
      <c r="L70" s="108" t="str">
        <f>IF(OR(M77="",$H$2=""),"",M77-((365.25*$H$2)/8))</f>
        <v/>
      </c>
      <c r="M70" s="19"/>
      <c r="N70" s="17"/>
      <c r="O70" s="17"/>
      <c r="P70" s="22"/>
      <c r="Q70" s="22"/>
      <c r="R70" s="22"/>
      <c r="S70" s="22"/>
      <c r="T70" s="22"/>
      <c r="U70" s="22"/>
      <c r="V70" s="22"/>
      <c r="W70" s="22"/>
      <c r="X70" s="22"/>
      <c r="Y70" s="22"/>
      <c r="Z70" s="22"/>
      <c r="AA70" s="22"/>
      <c r="AB70" s="22"/>
      <c r="AC70" s="109"/>
      <c r="AD70" s="22" t="s">
        <v>155</v>
      </c>
      <c r="AE70" s="22"/>
      <c r="AF70" s="22"/>
      <c r="AG70" s="22"/>
      <c r="AH70" s="22"/>
      <c r="AI70" s="22"/>
      <c r="AJ70" s="22"/>
      <c r="AK70" s="22"/>
      <c r="AL70" s="22"/>
      <c r="AM70" s="22"/>
      <c r="AN70" s="22"/>
      <c r="AO70" s="22"/>
      <c r="AP70" s="22"/>
      <c r="AQ70" s="22"/>
      <c r="AR70" s="22"/>
      <c r="AS70" s="22"/>
      <c r="AT70" s="22"/>
      <c r="AU70" s="22"/>
      <c r="AV70" s="22"/>
      <c r="AW70" s="22"/>
      <c r="AX70" s="22"/>
      <c r="AY70" s="22"/>
      <c r="AZ70" s="22"/>
      <c r="BA70" s="22"/>
      <c r="BB70" s="22"/>
      <c r="BC70" s="22"/>
      <c r="BD70" s="22" t="s">
        <v>136</v>
      </c>
    </row>
    <row r="71" spans="1:56" ht="15" customHeight="1" x14ac:dyDescent="0.3">
      <c r="A71" s="16"/>
      <c r="B71" s="49"/>
      <c r="C71" s="51"/>
      <c r="D71" s="16"/>
      <c r="E71" s="17"/>
      <c r="F71" s="17"/>
      <c r="G71" s="17"/>
      <c r="H71" s="17"/>
      <c r="I71" s="17"/>
      <c r="J71" s="17"/>
      <c r="K71" s="17"/>
      <c r="L71" s="17"/>
      <c r="M71" s="17"/>
      <c r="N71" s="17"/>
      <c r="O71" s="17"/>
      <c r="P71" s="22"/>
      <c r="Q71" s="22"/>
      <c r="R71" s="22"/>
      <c r="S71" s="22"/>
      <c r="T71" s="22"/>
      <c r="U71" s="22"/>
      <c r="V71" s="22"/>
      <c r="W71" s="22"/>
      <c r="X71" s="22"/>
      <c r="Y71" s="22"/>
      <c r="Z71" s="22"/>
      <c r="AA71" s="101">
        <f ca="1">IF(J87&gt;$AA$1,1,0)</f>
        <v>1</v>
      </c>
      <c r="AB71" s="106" t="s">
        <v>138</v>
      </c>
      <c r="AC71" s="200" t="str">
        <f t="shared" ref="AC71" ca="1" si="26">IF(J$67&lt;$AA$1,AD71,AD72)</f>
        <v>According to Piaget’s stages of cognitive development, you will think symbolically. Language skill will improve your agency, helping others respond to your specific needs. You will show you can do more, or slip into inferiority.</v>
      </c>
      <c r="AD71" s="22" t="s">
        <v>156</v>
      </c>
      <c r="AE71" s="22"/>
      <c r="AF71" s="22"/>
      <c r="AG71" s="22"/>
      <c r="AH71" s="22"/>
      <c r="AI71" s="22"/>
      <c r="AJ71" s="22"/>
      <c r="AK71" s="22"/>
      <c r="AL71" s="22"/>
      <c r="AM71" s="22"/>
      <c r="AN71" s="22"/>
      <c r="AO71" s="22"/>
      <c r="AP71" s="22"/>
      <c r="AQ71" s="22"/>
      <c r="AR71" s="22"/>
      <c r="AS71" s="22"/>
      <c r="AT71" s="22"/>
      <c r="AU71" s="22"/>
      <c r="AV71" s="22"/>
      <c r="AW71" s="22"/>
      <c r="AX71" s="22"/>
      <c r="AY71" s="22"/>
      <c r="AZ71" s="22"/>
      <c r="BA71" s="22"/>
      <c r="BB71" s="22"/>
      <c r="BC71" s="22"/>
      <c r="BD71" s="22" t="s">
        <v>136</v>
      </c>
    </row>
    <row r="72" spans="1:56" ht="15" customHeight="1" x14ac:dyDescent="0.3">
      <c r="A72" s="16"/>
      <c r="B72" s="49"/>
      <c r="C72" s="51"/>
      <c r="D72" s="16"/>
      <c r="E72" s="17"/>
      <c r="F72" s="120"/>
      <c r="G72" s="19"/>
      <c r="H72" s="19"/>
      <c r="I72" s="19"/>
      <c r="J72" s="19"/>
      <c r="K72" s="19"/>
      <c r="L72" s="19"/>
      <c r="M72" s="19"/>
      <c r="N72" s="17"/>
      <c r="O72" s="17"/>
      <c r="P72" s="22"/>
      <c r="Q72" s="22"/>
      <c r="R72" s="22"/>
      <c r="S72" s="22"/>
      <c r="T72" s="22"/>
      <c r="U72" s="22"/>
      <c r="V72" s="22"/>
      <c r="W72" s="22"/>
      <c r="X72" s="22"/>
      <c r="Y72" s="22"/>
      <c r="Z72" s="22"/>
      <c r="AA72" s="22"/>
      <c r="AB72" s="22"/>
      <c r="AC72" s="109"/>
      <c r="AD72" s="22" t="s">
        <v>157</v>
      </c>
      <c r="AE72" s="22"/>
      <c r="AF72" s="22"/>
      <c r="AG72" s="22"/>
      <c r="AH72" s="22"/>
      <c r="AI72" s="22"/>
      <c r="AJ72" s="22"/>
      <c r="AK72" s="22"/>
      <c r="AL72" s="22"/>
      <c r="AM72" s="22"/>
      <c r="AN72" s="22"/>
      <c r="AO72" s="22"/>
      <c r="AP72" s="22"/>
      <c r="AQ72" s="22"/>
      <c r="AR72" s="22"/>
      <c r="AS72" s="22"/>
      <c r="AT72" s="22"/>
      <c r="AU72" s="22"/>
      <c r="AV72" s="22"/>
      <c r="AW72" s="22"/>
      <c r="AX72" s="22"/>
      <c r="AY72" s="22"/>
      <c r="AZ72" s="22"/>
      <c r="BA72" s="22"/>
      <c r="BB72" s="22"/>
      <c r="BC72" s="22"/>
      <c r="BD72" s="22" t="s">
        <v>136</v>
      </c>
    </row>
    <row r="73" spans="1:56" ht="15" customHeight="1" x14ac:dyDescent="0.3">
      <c r="A73" s="16"/>
      <c r="B73" s="49"/>
      <c r="C73" s="51"/>
      <c r="D73" s="16"/>
      <c r="E73" s="17"/>
      <c r="F73" s="120"/>
      <c r="G73" s="105" t="str">
        <f>IF(OR(G77="",$H$2=""),"",G77+((365.25*$H$2)/16))</f>
        <v/>
      </c>
      <c r="H73" s="19"/>
      <c r="I73" s="19"/>
      <c r="J73" s="19"/>
      <c r="K73" s="19"/>
      <c r="L73" s="19"/>
      <c r="M73" s="110" t="str">
        <f>IF(OR(M77="",$H$2=""),"",M77-((365.25*$H$2)/16))</f>
        <v/>
      </c>
      <c r="N73" s="17"/>
      <c r="O73" s="17"/>
      <c r="P73" s="22"/>
      <c r="Q73" s="22"/>
      <c r="R73" s="22"/>
      <c r="S73" s="22"/>
      <c r="T73" s="22"/>
      <c r="U73" s="22"/>
      <c r="V73" s="22"/>
      <c r="W73" s="22"/>
      <c r="X73" s="22"/>
      <c r="Y73" s="22"/>
      <c r="Z73" s="22"/>
      <c r="AA73" s="101">
        <f ca="1">IF(G77&gt;$AA$1,1,0)</f>
        <v>1</v>
      </c>
      <c r="AB73" s="106" t="s">
        <v>140</v>
      </c>
      <c r="AC73" s="200" t="str">
        <f t="shared" ref="AC73" ca="1" si="27">IF(J$67&lt;$AA$1,AD73,AD74)</f>
        <v>Your next five-year cycle will build your earliest memories of how free you can be individually, and how vulnerably dependent you will be on others. Rewarding initiative will let you resolve more of your self-needs, while serving your social-needs with faithful support overlooking mistakes. Condemning shame will prevent you from resolving your psychosocial needs.</v>
      </c>
      <c r="AD73" s="22" t="s">
        <v>158</v>
      </c>
      <c r="AE73" s="22"/>
      <c r="AF73" s="22"/>
      <c r="AG73" s="22"/>
      <c r="AH73" s="22"/>
      <c r="AI73" s="22"/>
      <c r="AJ73" s="22"/>
      <c r="AK73" s="144"/>
      <c r="AL73" s="22"/>
      <c r="AM73" s="22"/>
      <c r="AN73" s="22"/>
      <c r="AO73" s="22"/>
      <c r="AP73" s="22"/>
      <c r="AQ73" s="22"/>
      <c r="AR73" s="22"/>
      <c r="AS73" s="22"/>
      <c r="AT73" s="22"/>
      <c r="AU73" s="22"/>
      <c r="AV73" s="22"/>
      <c r="AW73" s="22"/>
      <c r="AX73" s="22"/>
      <c r="AY73" s="22"/>
      <c r="AZ73" s="22"/>
      <c r="BA73" s="22"/>
      <c r="BB73" s="22"/>
      <c r="BC73" s="22"/>
      <c r="BD73" s="22" t="s">
        <v>136</v>
      </c>
    </row>
    <row r="74" spans="1:56" ht="15" customHeight="1" x14ac:dyDescent="0.3">
      <c r="A74" s="16"/>
      <c r="B74" s="49"/>
      <c r="C74" s="51"/>
      <c r="D74" s="16"/>
      <c r="E74" s="17"/>
      <c r="F74" s="17"/>
      <c r="G74" s="17"/>
      <c r="H74" s="17"/>
      <c r="I74" s="17"/>
      <c r="J74" s="17"/>
      <c r="K74" s="17"/>
      <c r="L74" s="17"/>
      <c r="M74" s="17"/>
      <c r="N74" s="17"/>
      <c r="O74" s="17"/>
      <c r="P74" s="22"/>
      <c r="Q74" s="22"/>
      <c r="R74" s="22"/>
      <c r="S74" s="22"/>
      <c r="T74" s="22"/>
      <c r="U74" s="22"/>
      <c r="V74" s="22"/>
      <c r="W74" s="22"/>
      <c r="X74" s="22"/>
      <c r="Y74" s="22"/>
      <c r="Z74" s="22"/>
      <c r="AA74" s="22"/>
      <c r="AB74" s="22"/>
      <c r="AC74" s="22"/>
      <c r="AD74" s="22" t="s">
        <v>159</v>
      </c>
      <c r="AE74" s="22"/>
      <c r="AF74" s="22"/>
      <c r="AG74" s="22"/>
      <c r="AH74" s="22"/>
      <c r="AI74" s="22"/>
      <c r="AJ74" s="22"/>
      <c r="AK74" s="144"/>
      <c r="AL74" s="22"/>
      <c r="AM74" s="22"/>
      <c r="AN74" s="22"/>
      <c r="AO74" s="22"/>
      <c r="AP74" s="22"/>
      <c r="AQ74" s="22"/>
      <c r="AR74" s="22"/>
      <c r="AS74" s="22"/>
      <c r="AT74" s="22"/>
      <c r="AU74" s="22"/>
      <c r="AV74" s="22"/>
      <c r="AW74" s="22"/>
      <c r="AX74" s="22"/>
      <c r="AY74" s="22"/>
      <c r="AZ74" s="22"/>
      <c r="BA74" s="22"/>
      <c r="BB74" s="22"/>
      <c r="BC74" s="22"/>
      <c r="BD74" s="22" t="s">
        <v>136</v>
      </c>
    </row>
    <row r="75" spans="1:56" ht="15" customHeight="1" x14ac:dyDescent="0.3">
      <c r="A75" s="16"/>
      <c r="B75" s="49"/>
      <c r="C75" s="51"/>
      <c r="D75" s="16"/>
      <c r="E75" s="17"/>
      <c r="F75" s="120"/>
      <c r="G75" s="19"/>
      <c r="H75" s="19"/>
      <c r="I75" s="19"/>
      <c r="J75" s="19"/>
      <c r="K75" s="19"/>
      <c r="L75" s="19"/>
      <c r="M75" s="19"/>
      <c r="N75" s="17"/>
      <c r="O75" s="17"/>
      <c r="P75" s="22"/>
      <c r="Q75" s="22"/>
      <c r="R75" s="22"/>
      <c r="S75" s="22"/>
      <c r="T75" s="22"/>
      <c r="U75" s="22"/>
      <c r="V75" s="22"/>
      <c r="W75" s="22"/>
      <c r="X75" s="22"/>
      <c r="Y75" s="22"/>
      <c r="Z75" s="22"/>
      <c r="AA75" s="101">
        <f ca="1">IF(J67&gt;$AA$1,1,0)</f>
        <v>1</v>
      </c>
      <c r="AB75" s="106" t="s">
        <v>143</v>
      </c>
      <c r="AC75" s="67" t="str">
        <f ca="1">IF(AND($AA$1&gt;J66,$AA$1&lt;J67,AN$3=20),AD76,AD75)</f>
        <v>Your next five-year cycle will build your earliest memories of how free you can be individually, and how vulnerably dependent you will be on others. Rewarding initiative will let you resolve more of your self-needs, while serving your social-needs with faithful support overlooking mistakes. Condemning shame will prevent you from resolving your psychosocial needs.</v>
      </c>
      <c r="AD75" s="22" t="str">
        <f ca="1">AC73</f>
        <v>Your next five-year cycle will build your earliest memories of how free you can be individually, and how vulnerably dependent you will be on others. Rewarding initiative will let you resolve more of your self-needs, while serving your social-needs with faithful support overlooking mistakes. Condemning shame will prevent you from resolving your psychosocial needs.</v>
      </c>
      <c r="AE75" s="111"/>
      <c r="AF75" s="111"/>
      <c r="AG75" s="111"/>
      <c r="AH75" s="22"/>
      <c r="AI75" s="22"/>
      <c r="AJ75" s="22"/>
      <c r="AK75" s="22"/>
      <c r="AL75" s="22"/>
      <c r="AM75" s="22"/>
      <c r="AN75" s="22"/>
      <c r="AO75" s="22"/>
      <c r="AP75" s="22"/>
      <c r="AQ75" s="22"/>
      <c r="AR75" s="22"/>
      <c r="AS75" s="22"/>
      <c r="AT75" s="22"/>
      <c r="AU75" s="22"/>
      <c r="AV75" s="22"/>
      <c r="AW75" s="22"/>
      <c r="AX75" s="22"/>
      <c r="AY75" s="22"/>
      <c r="AZ75" s="22"/>
      <c r="BA75" s="22"/>
      <c r="BB75" s="22"/>
      <c r="BC75" s="22"/>
      <c r="BD75" s="22" t="s">
        <v>136</v>
      </c>
    </row>
    <row r="76" spans="1:56" ht="15" customHeight="1" x14ac:dyDescent="0.3">
      <c r="A76" s="16"/>
      <c r="B76" s="49"/>
      <c r="C76" s="51"/>
      <c r="D76" s="16"/>
      <c r="E76" s="17"/>
      <c r="F76" s="120"/>
      <c r="G76" s="19"/>
      <c r="H76" s="19"/>
      <c r="I76" s="19"/>
      <c r="J76" s="19"/>
      <c r="K76" s="19"/>
      <c r="L76" s="19"/>
      <c r="M76" s="19"/>
      <c r="N76" s="17"/>
      <c r="O76" s="17"/>
      <c r="P76" s="22"/>
      <c r="Q76" s="22"/>
      <c r="R76" s="22"/>
      <c r="S76" s="22"/>
      <c r="T76" s="22"/>
      <c r="U76" s="22"/>
      <c r="V76" s="22"/>
      <c r="W76" s="22"/>
      <c r="X76" s="22"/>
      <c r="Y76" s="22"/>
      <c r="Z76" s="22"/>
      <c r="AA76" s="22"/>
      <c r="AB76" s="22"/>
      <c r="AC76" s="22"/>
      <c r="AD76"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76" s="22"/>
      <c r="AF76" s="22"/>
      <c r="AG76" s="22"/>
      <c r="AH76" s="22"/>
      <c r="AI76" s="22"/>
      <c r="AJ76" s="22"/>
      <c r="AK76" s="22"/>
      <c r="AL76" s="22"/>
      <c r="AM76" s="22"/>
      <c r="AN76" s="22"/>
      <c r="AO76" s="22"/>
      <c r="AP76" s="22"/>
      <c r="AQ76" s="22"/>
      <c r="AR76" s="22"/>
      <c r="AS76" s="22"/>
      <c r="AT76" s="22"/>
      <c r="AU76" s="22"/>
      <c r="AV76" s="22"/>
      <c r="AW76" s="22"/>
      <c r="AX76" s="22"/>
      <c r="AY76" s="22"/>
      <c r="AZ76" s="22"/>
      <c r="BA76" s="22"/>
      <c r="BB76" s="22"/>
      <c r="BC76" s="22"/>
      <c r="BD76" s="22" t="s">
        <v>136</v>
      </c>
    </row>
    <row r="77" spans="1:56" ht="15" customHeight="1" x14ac:dyDescent="0.3">
      <c r="A77" s="16"/>
      <c r="B77" s="49"/>
      <c r="C77" s="51"/>
      <c r="D77" s="16"/>
      <c r="E77" s="17"/>
      <c r="F77" s="120"/>
      <c r="G77" s="112" t="str">
        <f>IF(OR($H$2="",J87=""),"",J87+((365.25*$H$2)/4))</f>
        <v/>
      </c>
      <c r="H77" s="19"/>
      <c r="I77" s="19"/>
      <c r="J77" s="19"/>
      <c r="K77" s="19"/>
      <c r="L77" s="19"/>
      <c r="M77" s="112" t="str">
        <f>IF(OR($H$2="",J35=""),"",J35+((365.25*$H$2)/4))</f>
        <v/>
      </c>
      <c r="N77" s="17"/>
      <c r="O77" s="17"/>
      <c r="P77" s="22"/>
      <c r="Q77" s="22"/>
      <c r="R77" s="22"/>
      <c r="S77" s="22"/>
      <c r="T77" s="22"/>
      <c r="U77" s="22"/>
      <c r="V77" s="22"/>
      <c r="W77" s="22"/>
      <c r="X77" s="22"/>
      <c r="Y77" s="22"/>
      <c r="Z77" s="22"/>
      <c r="AA77" s="22"/>
      <c r="AB77" s="22"/>
      <c r="AC77" s="22"/>
      <c r="AD77" s="22"/>
      <c r="AE77" s="22"/>
      <c r="AF77" s="22"/>
      <c r="AG77" s="22"/>
      <c r="AH77" s="22"/>
      <c r="AI77" s="22"/>
      <c r="AJ77" s="22"/>
      <c r="AK77" s="22"/>
      <c r="AL77" s="22"/>
      <c r="AM77" s="22"/>
      <c r="AN77" s="22"/>
      <c r="AO77" s="22"/>
      <c r="AP77" s="22"/>
      <c r="AQ77" s="22"/>
      <c r="AR77" s="22"/>
      <c r="AS77" s="22"/>
      <c r="AT77" s="22"/>
      <c r="AU77" s="22"/>
      <c r="AV77" s="22"/>
      <c r="AW77" s="22"/>
      <c r="AX77" s="22"/>
      <c r="AY77" s="22"/>
      <c r="AZ77" s="22"/>
      <c r="BA77" s="22"/>
      <c r="BB77" s="22"/>
      <c r="BC77" s="22"/>
      <c r="BD77" s="22" t="s">
        <v>136</v>
      </c>
    </row>
    <row r="78" spans="1:56" ht="15" customHeight="1" x14ac:dyDescent="0.3">
      <c r="A78" s="16"/>
      <c r="B78" s="98" t="s">
        <v>160</v>
      </c>
      <c r="C78" s="98"/>
      <c r="D78" s="16"/>
      <c r="E78" s="17"/>
      <c r="F78" s="120"/>
      <c r="G78" s="19"/>
      <c r="H78" s="19"/>
      <c r="I78" s="19"/>
      <c r="J78" s="19"/>
      <c r="K78" s="19"/>
      <c r="L78" s="19"/>
      <c r="M78" s="19"/>
      <c r="N78" s="17"/>
      <c r="O78" s="17"/>
      <c r="P78" s="22"/>
      <c r="Q78" s="22"/>
      <c r="R78" s="22"/>
      <c r="S78" s="22"/>
      <c r="T78" s="22"/>
      <c r="U78" s="22"/>
      <c r="V78" s="22"/>
      <c r="W78" s="22"/>
      <c r="X78" s="22"/>
      <c r="Y78" s="22"/>
      <c r="Z78" s="22"/>
      <c r="AA78" s="22"/>
      <c r="AB78" s="22"/>
      <c r="AC78" s="22"/>
      <c r="AD78" s="22"/>
      <c r="AE78" s="22"/>
      <c r="AF78" s="22"/>
      <c r="AG78" s="22"/>
      <c r="AH78" s="22"/>
      <c r="AI78" s="22"/>
      <c r="AJ78" s="22"/>
      <c r="AK78" s="22"/>
      <c r="AL78" s="22"/>
      <c r="AM78" s="22"/>
      <c r="AN78" s="22"/>
      <c r="AO78" s="22"/>
      <c r="AP78" s="22"/>
      <c r="AQ78" s="22"/>
      <c r="AR78" s="22"/>
      <c r="AS78" s="22"/>
      <c r="AT78" s="22"/>
      <c r="AU78" s="22"/>
      <c r="AV78" s="22"/>
      <c r="AW78" s="22"/>
      <c r="AX78" s="22"/>
      <c r="AY78" s="22"/>
      <c r="AZ78" s="22"/>
      <c r="BA78" s="22"/>
      <c r="BB78" s="22"/>
      <c r="BC78" s="22"/>
      <c r="BD78" s="22" t="s">
        <v>136</v>
      </c>
    </row>
    <row r="79" spans="1:56" ht="15" customHeight="1" x14ac:dyDescent="0.3">
      <c r="A79" s="16"/>
      <c r="B79" s="98"/>
      <c r="C79" s="98"/>
      <c r="D79" s="16"/>
      <c r="E79" s="17"/>
      <c r="F79" s="120"/>
      <c r="G79" s="19"/>
      <c r="H79" s="19"/>
      <c r="I79" s="19"/>
      <c r="J79" s="19"/>
      <c r="K79" s="19"/>
      <c r="L79" s="19"/>
      <c r="M79" s="19"/>
      <c r="N79" s="17"/>
      <c r="O79" s="17"/>
      <c r="P79" s="22"/>
      <c r="Q79" s="22"/>
      <c r="R79" s="22"/>
      <c r="S79" s="22"/>
      <c r="T79" s="22"/>
      <c r="U79" s="22"/>
      <c r="V79" s="22"/>
      <c r="W79" s="22"/>
      <c r="X79" s="22"/>
      <c r="Y79" s="22"/>
      <c r="Z79" s="22"/>
      <c r="AB79" s="22"/>
      <c r="AC79" s="22"/>
      <c r="AD79" s="22"/>
      <c r="AE79" s="22"/>
      <c r="AF79" s="22"/>
      <c r="AG79" s="22"/>
      <c r="AH79" s="22"/>
      <c r="AI79" s="22"/>
      <c r="AJ79" s="22"/>
      <c r="AK79" s="22"/>
      <c r="AL79" s="22"/>
      <c r="AM79" s="22"/>
      <c r="AN79" s="22"/>
      <c r="AO79" s="22"/>
      <c r="AP79" s="22"/>
      <c r="AQ79" s="22"/>
      <c r="AR79" s="22"/>
      <c r="AS79" s="22"/>
      <c r="AT79" s="22"/>
      <c r="AU79" s="22"/>
      <c r="AV79" s="22"/>
      <c r="AW79" s="22"/>
      <c r="AX79" s="22"/>
      <c r="AY79" s="22"/>
      <c r="AZ79" s="22"/>
      <c r="BA79" s="22"/>
      <c r="BB79" s="22"/>
      <c r="BC79" s="22"/>
      <c r="BD79" s="22" t="s">
        <v>136</v>
      </c>
    </row>
    <row r="80" spans="1:56" ht="15" customHeight="1" x14ac:dyDescent="0.3">
      <c r="A80" s="16"/>
      <c r="B80" s="51"/>
      <c r="C80" s="124" t="s">
        <v>161</v>
      </c>
      <c r="D80" s="16"/>
      <c r="E80" s="17"/>
      <c r="F80" s="17"/>
      <c r="G80" s="17"/>
      <c r="H80" s="17"/>
      <c r="I80" s="17"/>
      <c r="J80" s="17"/>
      <c r="K80" s="17"/>
      <c r="L80" s="17"/>
      <c r="M80" s="17"/>
      <c r="N80" s="17"/>
      <c r="O80" s="17"/>
      <c r="P80" s="22"/>
      <c r="Q80" s="22"/>
      <c r="R80" s="22"/>
      <c r="S80" s="22"/>
      <c r="T80" s="22"/>
      <c r="U80" s="22"/>
      <c r="V80" s="22"/>
      <c r="W80" s="22"/>
      <c r="X80" s="22"/>
      <c r="Y80" s="22"/>
      <c r="Z80" s="22"/>
      <c r="AA80" s="22"/>
      <c r="AB80" s="22"/>
      <c r="AC80" s="22"/>
      <c r="AD80" s="22"/>
      <c r="AE80" s="22"/>
      <c r="AF80" s="22"/>
      <c r="AG80" s="22"/>
      <c r="AH80" s="22"/>
      <c r="AI80" s="22"/>
      <c r="AJ80" s="22"/>
      <c r="AK80" s="22"/>
      <c r="AL80" s="22"/>
      <c r="AM80" s="22"/>
      <c r="AN80" s="22"/>
      <c r="AO80" s="22"/>
      <c r="AP80" s="22"/>
      <c r="AQ80" s="22"/>
      <c r="AR80" s="22"/>
      <c r="AS80" s="22"/>
      <c r="AT80" s="22"/>
      <c r="AU80" s="22"/>
      <c r="AV80" s="22"/>
      <c r="AW80" s="22"/>
      <c r="AX80" s="22"/>
      <c r="AY80" s="22"/>
      <c r="AZ80" s="22"/>
      <c r="BA80" s="22"/>
      <c r="BB80" s="22"/>
      <c r="BC80" s="22"/>
      <c r="BD80" s="22" t="s">
        <v>136</v>
      </c>
    </row>
    <row r="81" spans="1:56" ht="15" customHeight="1" x14ac:dyDescent="0.3">
      <c r="A81" s="16"/>
      <c r="B81" s="51"/>
      <c r="C81" s="124"/>
      <c r="D81" s="16"/>
      <c r="E81" s="17"/>
      <c r="F81" s="120"/>
      <c r="G81" s="105" t="str">
        <f>IF(OR(G77="",$H$2=""),"",G77-((365.25*$H$2)/16))</f>
        <v/>
      </c>
      <c r="H81" s="19"/>
      <c r="I81" s="19"/>
      <c r="J81" s="19"/>
      <c r="K81" s="19"/>
      <c r="L81" s="19"/>
      <c r="M81" s="110" t="str">
        <f>IF(OR(M77="",$H$2=""),"",M77+((365.25*$H$2)/16))</f>
        <v/>
      </c>
      <c r="N81" s="17"/>
      <c r="O81" s="17"/>
      <c r="P81" s="22"/>
      <c r="Q81" s="22"/>
      <c r="R81" s="22"/>
      <c r="S81" s="22"/>
      <c r="T81" s="22"/>
      <c r="U81" s="22"/>
      <c r="V81" s="22"/>
      <c r="W81" s="22"/>
      <c r="X81" s="22"/>
      <c r="Y81" s="22"/>
      <c r="Z81" s="22"/>
      <c r="AA81" s="22"/>
      <c r="AB81" s="22"/>
      <c r="AC81" s="22"/>
      <c r="AD81" s="22"/>
      <c r="AE81" s="22"/>
      <c r="AF81" s="22"/>
      <c r="AG81" s="22"/>
      <c r="AH81" s="22"/>
      <c r="AI81" s="22"/>
      <c r="AJ81" s="22"/>
      <c r="AK81" s="22"/>
      <c r="AL81" s="22"/>
      <c r="AM81" s="22"/>
      <c r="AN81" s="22"/>
      <c r="AO81" s="22"/>
      <c r="AP81" s="22"/>
      <c r="AQ81" s="22"/>
      <c r="AR81" s="22"/>
      <c r="AS81" s="22"/>
      <c r="AT81" s="22"/>
      <c r="AU81" s="22"/>
      <c r="AV81" s="22"/>
      <c r="AW81" s="22"/>
      <c r="AX81" s="22"/>
      <c r="AY81" s="22"/>
      <c r="AZ81" s="22"/>
      <c r="BA81" s="22"/>
      <c r="BB81" s="22"/>
      <c r="BC81" s="22"/>
      <c r="BD81" s="22" t="s">
        <v>136</v>
      </c>
    </row>
    <row r="82" spans="1:56" ht="15" customHeight="1" x14ac:dyDescent="0.3">
      <c r="A82" s="16"/>
      <c r="B82" s="51"/>
      <c r="C82" s="124"/>
      <c r="D82" s="16"/>
      <c r="E82" s="17"/>
      <c r="F82" s="120"/>
      <c r="G82" s="19"/>
      <c r="H82" s="19"/>
      <c r="I82" s="19"/>
      <c r="J82" s="19"/>
      <c r="K82" s="19"/>
      <c r="L82" s="19"/>
      <c r="M82" s="19"/>
      <c r="N82" s="17"/>
      <c r="O82" s="17"/>
      <c r="P82" s="22"/>
      <c r="Q82" s="22"/>
      <c r="R82" s="22"/>
      <c r="S82" s="22"/>
      <c r="T82" s="22"/>
      <c r="U82" s="22"/>
      <c r="V82" s="22"/>
      <c r="W82" s="22"/>
      <c r="X82" s="22"/>
      <c r="Y82" s="22"/>
      <c r="Z82" s="22"/>
      <c r="AA82" s="22"/>
      <c r="AB82" s="22"/>
      <c r="AC82" s="22"/>
      <c r="AD82" s="22"/>
      <c r="AE82" s="22"/>
      <c r="AF82" s="22"/>
      <c r="AG82" s="22"/>
      <c r="AH82" s="22"/>
      <c r="AI82" s="22"/>
      <c r="AJ82" s="22"/>
      <c r="AK82" s="22"/>
      <c r="AL82" s="22"/>
      <c r="AM82" s="22"/>
      <c r="AN82" s="22"/>
      <c r="AO82" s="22"/>
      <c r="AP82" s="22"/>
      <c r="AQ82" s="22"/>
      <c r="AR82" s="22"/>
      <c r="AS82" s="22"/>
      <c r="AT82" s="22"/>
      <c r="AU82" s="22"/>
      <c r="AV82" s="22"/>
      <c r="AW82" s="22"/>
      <c r="AX82" s="22"/>
      <c r="AY82" s="22"/>
      <c r="AZ82" s="22"/>
      <c r="BA82" s="22"/>
      <c r="BB82" s="22"/>
      <c r="BC82" s="22"/>
      <c r="BD82" s="22" t="s">
        <v>136</v>
      </c>
    </row>
    <row r="83" spans="1:56" ht="15" customHeight="1" x14ac:dyDescent="0.3">
      <c r="A83" s="16"/>
      <c r="B83" s="51"/>
      <c r="C83" s="124"/>
      <c r="D83" s="16"/>
      <c r="E83" s="17"/>
      <c r="F83" s="120"/>
      <c r="G83" s="120"/>
      <c r="H83" s="120"/>
      <c r="I83" s="120"/>
      <c r="J83" s="120"/>
      <c r="K83" s="120"/>
      <c r="L83" s="120"/>
      <c r="M83" s="120"/>
      <c r="N83" s="17"/>
      <c r="O83" s="17"/>
      <c r="P83" s="22"/>
      <c r="Q83" s="22"/>
      <c r="R83" s="22"/>
      <c r="S83" s="22"/>
      <c r="T83" s="22"/>
      <c r="U83" s="22"/>
      <c r="V83" s="22"/>
      <c r="W83" s="22"/>
      <c r="X83" s="22"/>
      <c r="Y83" s="22"/>
      <c r="Z83" s="22"/>
      <c r="AA83" s="22"/>
      <c r="AB83" s="22"/>
      <c r="AC83" s="22"/>
      <c r="AD83" s="22"/>
      <c r="AE83" s="22"/>
      <c r="AF83" s="22"/>
      <c r="AG83" s="22"/>
      <c r="AH83" s="22"/>
      <c r="AI83" s="22"/>
      <c r="AJ83" s="22"/>
      <c r="AK83" s="22"/>
      <c r="AL83" s="22"/>
      <c r="AM83" s="22"/>
      <c r="AN83" s="22"/>
      <c r="AO83" s="22"/>
      <c r="AP83" s="22"/>
      <c r="AQ83" s="22"/>
      <c r="AR83" s="22"/>
      <c r="AS83" s="22"/>
      <c r="AT83" s="22"/>
      <c r="AU83" s="22"/>
      <c r="AV83" s="22"/>
      <c r="AW83" s="22"/>
      <c r="AX83" s="22"/>
      <c r="AY83" s="22"/>
      <c r="AZ83" s="22"/>
      <c r="BA83" s="22"/>
      <c r="BB83" s="22"/>
      <c r="BC83" s="22"/>
      <c r="BD83" s="22" t="s">
        <v>136</v>
      </c>
    </row>
    <row r="84" spans="1:56" ht="15" customHeight="1" x14ac:dyDescent="0.3">
      <c r="A84" s="16"/>
      <c r="B84" s="51"/>
      <c r="C84" s="124"/>
      <c r="D84" s="16"/>
      <c r="E84" s="17"/>
      <c r="F84" s="120"/>
      <c r="G84" s="19"/>
      <c r="H84" s="107" t="str">
        <f>IF(OR(J87="",$H$2=""),"",J87+((365.25*$H$2)/8))</f>
        <v/>
      </c>
      <c r="I84" s="19"/>
      <c r="J84" s="19"/>
      <c r="K84" s="19"/>
      <c r="L84" s="114" t="str">
        <f>IF(OR(M77="",$H$2=""),"",M77+((365.25*$H$2)/8))</f>
        <v/>
      </c>
      <c r="M84" s="19"/>
      <c r="N84" s="17"/>
      <c r="O84" s="17"/>
      <c r="P84" s="22"/>
      <c r="Q84" s="22"/>
      <c r="R84" s="22"/>
      <c r="S84" s="22"/>
      <c r="T84" s="22"/>
      <c r="U84" s="22"/>
      <c r="V84" s="22"/>
      <c r="W84" s="22"/>
      <c r="X84" s="22"/>
      <c r="Y84" s="22"/>
      <c r="Z84" s="22"/>
      <c r="AA84" s="22"/>
      <c r="AB84" s="22"/>
      <c r="AC84" s="22"/>
      <c r="AD84" s="22"/>
      <c r="AE84" s="22"/>
      <c r="AF84" s="22"/>
      <c r="AG84" s="22"/>
      <c r="AH84" s="22"/>
      <c r="AI84" s="22"/>
      <c r="AJ84" s="22"/>
      <c r="AK84" s="22"/>
      <c r="AL84" s="22"/>
      <c r="AM84" s="22"/>
      <c r="AN84" s="22"/>
      <c r="AO84" s="22"/>
      <c r="AP84" s="22"/>
      <c r="AQ84" s="22"/>
      <c r="AR84" s="22"/>
      <c r="AS84" s="22"/>
      <c r="AT84" s="22"/>
      <c r="AU84" s="22"/>
      <c r="AV84" s="22"/>
      <c r="AW84" s="22"/>
      <c r="AX84" s="22"/>
      <c r="AY84" s="22"/>
      <c r="AZ84" s="22"/>
      <c r="BA84" s="22"/>
      <c r="BB84" s="22"/>
      <c r="BC84" s="22"/>
      <c r="BD84" s="22" t="s">
        <v>136</v>
      </c>
    </row>
    <row r="85" spans="1:56" ht="15" customHeight="1" x14ac:dyDescent="0.3">
      <c r="A85" s="16"/>
      <c r="B85" s="51"/>
      <c r="C85" s="124"/>
      <c r="D85" s="16"/>
      <c r="E85" s="17"/>
      <c r="F85" s="120"/>
      <c r="G85" s="19"/>
      <c r="H85" s="19"/>
      <c r="I85" s="19"/>
      <c r="J85" s="19"/>
      <c r="K85" s="19"/>
      <c r="L85" s="19"/>
      <c r="M85" s="19"/>
      <c r="N85" s="17"/>
      <c r="O85" s="17"/>
      <c r="P85" s="22"/>
      <c r="Q85" s="22"/>
      <c r="R85" s="22"/>
      <c r="S85" s="22"/>
      <c r="T85" s="22"/>
      <c r="U85" s="22"/>
      <c r="V85" s="22"/>
      <c r="W85" s="22"/>
      <c r="X85" s="22"/>
      <c r="Y85" s="22"/>
      <c r="Z85" s="22"/>
      <c r="AA85" s="22"/>
      <c r="AB85" s="22"/>
      <c r="AC85" s="22"/>
      <c r="AD85" s="22"/>
      <c r="AE85" s="22"/>
      <c r="AF85" s="22"/>
      <c r="AG85" s="22"/>
      <c r="AH85" s="22"/>
      <c r="AI85" s="22"/>
      <c r="AJ85" s="22"/>
      <c r="AK85" s="22"/>
      <c r="AL85" s="22"/>
      <c r="AM85" s="22"/>
      <c r="AN85" s="22"/>
      <c r="AO85" s="22"/>
      <c r="AP85" s="22"/>
      <c r="AQ85" s="22"/>
      <c r="AR85" s="22"/>
      <c r="AS85" s="22"/>
      <c r="AT85" s="22"/>
      <c r="AU85" s="22"/>
      <c r="AV85" s="22"/>
      <c r="AW85" s="22"/>
      <c r="AX85" s="22"/>
      <c r="AY85" s="22"/>
      <c r="AZ85" s="22"/>
      <c r="BA85" s="22"/>
      <c r="BB85" s="22"/>
      <c r="BC85" s="22"/>
      <c r="BD85" s="22" t="s">
        <v>136</v>
      </c>
    </row>
    <row r="86" spans="1:56" ht="15" customHeight="1" x14ac:dyDescent="0.3">
      <c r="A86" s="16"/>
      <c r="B86" s="51"/>
      <c r="C86" s="124"/>
      <c r="D86" s="16"/>
      <c r="E86" s="17"/>
      <c r="F86" s="120"/>
      <c r="G86" s="19"/>
      <c r="H86" s="19"/>
      <c r="I86" s="115" t="str">
        <f>IF(OR(J87="",$H$2=""),"",J87+((365.25*$H$2)/16))</f>
        <v/>
      </c>
      <c r="J86" s="19"/>
      <c r="K86" s="105" t="str">
        <f>IF(OR(J87="",$H$2=""),"",J87-((365.25*$H$2)/16))</f>
        <v/>
      </c>
      <c r="L86" s="19"/>
      <c r="M86" s="19"/>
      <c r="N86" s="17"/>
      <c r="O86" s="17"/>
      <c r="P86" s="22"/>
      <c r="Q86" s="22"/>
      <c r="R86" s="22"/>
      <c r="S86" s="22"/>
      <c r="T86" s="22"/>
      <c r="U86" s="22"/>
      <c r="V86" s="22"/>
      <c r="W86" s="22"/>
      <c r="X86" s="22"/>
      <c r="Y86" s="22"/>
      <c r="Z86" s="22"/>
      <c r="AA86" s="22"/>
      <c r="AB86" s="22"/>
      <c r="AC86" s="22"/>
      <c r="AD86" s="22"/>
      <c r="AE86" s="22"/>
      <c r="AF86" s="22"/>
      <c r="AG86" s="22"/>
      <c r="AH86" s="22"/>
      <c r="AI86" s="22"/>
      <c r="AJ86" s="22"/>
      <c r="AK86" s="22"/>
      <c r="AL86" s="22"/>
      <c r="AM86" s="22"/>
      <c r="AN86" s="22"/>
      <c r="AO86" s="22"/>
      <c r="AP86" s="22"/>
      <c r="AQ86" s="22"/>
      <c r="AR86" s="22"/>
      <c r="AS86" s="22"/>
      <c r="AT86" s="22"/>
      <c r="AU86" s="22"/>
      <c r="AV86" s="22"/>
      <c r="AW86" s="22"/>
      <c r="AX86" s="22"/>
      <c r="AY86" s="22"/>
      <c r="AZ86" s="22"/>
      <c r="BA86" s="22"/>
      <c r="BB86" s="22"/>
      <c r="BC86" s="22"/>
      <c r="BD86" s="22" t="s">
        <v>136</v>
      </c>
    </row>
    <row r="87" spans="1:56" ht="15" customHeight="1" x14ac:dyDescent="0.3">
      <c r="A87" s="16"/>
      <c r="B87" s="51"/>
      <c r="C87" s="124"/>
      <c r="D87" s="16"/>
      <c r="E87" s="17"/>
      <c r="F87" s="120"/>
      <c r="G87" s="19"/>
      <c r="H87" s="19"/>
      <c r="I87" s="19"/>
      <c r="J87" s="116" t="str">
        <f>IF(OR($H$2="",M77=""),"",M77+((365.25*$H$2)/4))</f>
        <v/>
      </c>
      <c r="K87" s="19"/>
      <c r="L87" s="19"/>
      <c r="M87" s="19"/>
      <c r="N87" s="17"/>
      <c r="O87" s="17"/>
      <c r="P87" s="22"/>
      <c r="Q87" s="22"/>
      <c r="R87" s="22"/>
      <c r="S87" s="22"/>
      <c r="T87" s="22"/>
      <c r="U87" s="22"/>
      <c r="V87" s="22"/>
      <c r="W87" s="22"/>
      <c r="X87" s="22"/>
      <c r="Y87" s="22"/>
      <c r="Z87" s="22"/>
      <c r="AA87" s="22"/>
      <c r="AB87" s="22"/>
      <c r="AC87" s="22"/>
      <c r="AD87" s="22"/>
      <c r="AE87" s="22"/>
      <c r="AF87" s="22"/>
      <c r="AG87" s="22"/>
      <c r="AH87" s="22"/>
      <c r="AI87" s="22"/>
      <c r="AJ87" s="22"/>
      <c r="AK87" s="22"/>
      <c r="AL87" s="22"/>
      <c r="AM87" s="22"/>
      <c r="AN87" s="22"/>
      <c r="AO87" s="22"/>
      <c r="AP87" s="22"/>
      <c r="AQ87" s="22"/>
      <c r="AR87" s="22"/>
      <c r="AS87" s="22"/>
      <c r="AT87" s="22"/>
      <c r="AU87" s="22"/>
      <c r="AV87" s="22"/>
      <c r="AW87" s="22"/>
      <c r="AX87" s="22"/>
      <c r="AY87" s="22"/>
      <c r="AZ87" s="22"/>
      <c r="BA87" s="22"/>
      <c r="BB87" s="22"/>
      <c r="BC87" s="22"/>
      <c r="BD87" s="22" t="s">
        <v>136</v>
      </c>
    </row>
    <row r="88" spans="1:56" ht="15" customHeight="1" x14ac:dyDescent="0.3">
      <c r="A88" s="16"/>
      <c r="B88" s="51"/>
      <c r="C88" s="124"/>
      <c r="D88" s="16"/>
      <c r="E88" s="17"/>
      <c r="F88" s="120"/>
      <c r="G88" s="19"/>
      <c r="H88" s="19"/>
      <c r="I88" s="19"/>
      <c r="J88" s="116"/>
      <c r="K88" s="19"/>
      <c r="L88" s="19"/>
      <c r="M88" s="19"/>
      <c r="N88" s="17"/>
      <c r="O88" s="17"/>
      <c r="P88" s="22"/>
      <c r="Q88" s="22"/>
      <c r="R88" s="22"/>
      <c r="S88" s="22"/>
      <c r="T88" s="22"/>
      <c r="U88" s="22"/>
      <c r="V88" s="22"/>
      <c r="W88" s="22"/>
      <c r="X88" s="22"/>
      <c r="Y88" s="22"/>
      <c r="Z88" s="22"/>
      <c r="AA88" s="22"/>
      <c r="AB88" s="22"/>
      <c r="AC88" s="22"/>
      <c r="AD88" s="22"/>
      <c r="AE88" s="22"/>
      <c r="AF88" s="22"/>
      <c r="AG88" s="22"/>
      <c r="AH88" s="22"/>
      <c r="AI88" s="22"/>
      <c r="AJ88" s="22"/>
      <c r="AK88" s="22"/>
      <c r="AL88" s="22"/>
      <c r="AM88" s="22"/>
      <c r="AN88" s="22"/>
      <c r="AO88" s="22"/>
      <c r="AP88" s="22"/>
      <c r="AQ88" s="22"/>
      <c r="AR88" s="22"/>
      <c r="AS88" s="22"/>
      <c r="AT88" s="22"/>
      <c r="AU88" s="22"/>
      <c r="AV88" s="22"/>
      <c r="AW88" s="22"/>
      <c r="AX88" s="22"/>
      <c r="AY88" s="22"/>
      <c r="AZ88" s="22"/>
      <c r="BA88" s="22"/>
      <c r="BB88" s="22"/>
      <c r="BC88" s="22"/>
      <c r="BD88" s="22" t="s">
        <v>136</v>
      </c>
    </row>
    <row r="89" spans="1:56" ht="15" customHeight="1" x14ac:dyDescent="0.3">
      <c r="A89" s="16"/>
      <c r="B89" s="51"/>
      <c r="C89" s="124"/>
      <c r="D89" s="16"/>
      <c r="E89" s="17"/>
      <c r="F89" s="117" t="str">
        <f>IF(F90="","",AD64)</f>
        <v>Your psychosocial journey grows roots</v>
      </c>
      <c r="G89" s="19"/>
      <c r="H89" s="19"/>
      <c r="I89" s="19"/>
      <c r="J89" s="19"/>
      <c r="K89" s="19"/>
      <c r="L89" s="19"/>
      <c r="M89" s="19"/>
      <c r="N89" s="17"/>
      <c r="O89" s="17"/>
      <c r="P89" s="22"/>
      <c r="Q89" s="22"/>
      <c r="R89" s="22"/>
      <c r="S89" s="22"/>
      <c r="T89" s="22"/>
      <c r="U89" s="22"/>
      <c r="V89" s="22"/>
      <c r="W89" s="22"/>
      <c r="X89" s="22"/>
      <c r="Y89" s="22"/>
      <c r="Z89" s="22"/>
      <c r="AA89" s="22"/>
      <c r="AB89" s="22"/>
      <c r="AC89" s="22"/>
      <c r="AD89" s="22"/>
      <c r="AE89" s="22"/>
      <c r="AF89" s="22"/>
      <c r="AG89" s="22"/>
      <c r="AH89" s="22"/>
      <c r="AI89" s="22"/>
      <c r="AJ89" s="22"/>
      <c r="AK89" s="22"/>
      <c r="AL89" s="22"/>
      <c r="AM89" s="22"/>
      <c r="AN89" s="22"/>
      <c r="AO89" s="22"/>
      <c r="AP89" s="22"/>
      <c r="AQ89" s="22"/>
      <c r="AR89" s="22"/>
      <c r="AS89" s="22"/>
      <c r="AT89" s="22"/>
      <c r="AU89" s="22"/>
      <c r="AV89" s="22"/>
      <c r="AW89" s="22"/>
      <c r="AX89" s="22"/>
      <c r="AY89" s="22"/>
      <c r="AZ89" s="22"/>
      <c r="BA89" s="22"/>
      <c r="BB89" s="22"/>
      <c r="BC89" s="22"/>
      <c r="BD89" s="22" t="s">
        <v>136</v>
      </c>
    </row>
    <row r="90" spans="1:56" ht="60" customHeight="1" x14ac:dyDescent="0.3">
      <c r="A90" s="16"/>
      <c r="B90" s="118" t="s">
        <v>162</v>
      </c>
      <c r="C90" s="118"/>
      <c r="D90" s="16"/>
      <c r="E90" s="17"/>
      <c r="F90" s="119" t="str">
        <f>IF(J66="","Your psychosocial relationships",AC69)</f>
        <v>Your psychosocial relationships</v>
      </c>
      <c r="G90" s="119"/>
      <c r="H90" s="119"/>
      <c r="I90" s="119"/>
      <c r="J90" s="119"/>
      <c r="K90" s="119"/>
      <c r="L90" s="119"/>
      <c r="M90" s="119"/>
      <c r="N90" s="119"/>
      <c r="O90" s="17"/>
      <c r="P90" s="22"/>
      <c r="R90" s="22"/>
      <c r="S90" s="22"/>
      <c r="T90" s="22"/>
      <c r="U90" s="22"/>
      <c r="V90" s="22"/>
      <c r="W90" s="22"/>
      <c r="X90" s="22"/>
      <c r="Y90" s="22"/>
      <c r="Z90" s="22"/>
      <c r="AA90" s="22"/>
      <c r="AB90" s="22"/>
      <c r="AC90" s="22"/>
      <c r="AD90" s="22"/>
      <c r="AE90" s="22"/>
      <c r="AF90" s="22"/>
      <c r="AG90" s="22"/>
      <c r="AH90" s="22"/>
      <c r="AI90" s="22"/>
      <c r="AJ90" s="22"/>
      <c r="AK90" s="22"/>
      <c r="AL90" s="22"/>
      <c r="AM90" s="22"/>
      <c r="AN90" s="22"/>
      <c r="AO90" s="22"/>
      <c r="AP90" s="22"/>
      <c r="AQ90" s="22"/>
      <c r="AR90" s="22"/>
      <c r="AS90" s="22"/>
      <c r="AT90" s="22"/>
      <c r="AU90" s="22"/>
      <c r="AV90" s="22"/>
      <c r="AW90" s="22"/>
      <c r="AX90" s="22"/>
      <c r="AY90" s="22"/>
      <c r="AZ90" s="22"/>
      <c r="BA90" s="22"/>
      <c r="BB90" s="22"/>
      <c r="BC90" s="22"/>
      <c r="BD90" s="22" t="s">
        <v>136</v>
      </c>
    </row>
    <row r="91" spans="1:56" ht="60" customHeight="1" x14ac:dyDescent="0.3">
      <c r="A91" s="16"/>
      <c r="B91" s="51"/>
      <c r="C91" s="51"/>
      <c r="D91" s="16"/>
      <c r="E91" s="17"/>
      <c r="F91" s="119" t="str">
        <f>IF(J66="","Your age level psychosocial development",AC71)</f>
        <v>Your age level psychosocial development</v>
      </c>
      <c r="G91" s="119"/>
      <c r="H91" s="119"/>
      <c r="I91" s="119"/>
      <c r="J91" s="119"/>
      <c r="K91" s="119"/>
      <c r="L91" s="119"/>
      <c r="M91" s="119"/>
      <c r="N91" s="119"/>
      <c r="O91" s="17"/>
      <c r="P91" s="22"/>
      <c r="Q91" s="22"/>
      <c r="R91" s="22"/>
      <c r="S91" s="22"/>
      <c r="T91" s="22"/>
      <c r="U91" s="22"/>
      <c r="V91" s="22"/>
      <c r="W91" s="22"/>
      <c r="X91" s="22"/>
      <c r="Y91" s="22"/>
      <c r="Z91" s="22"/>
      <c r="AA91" s="22"/>
      <c r="AB91" s="22"/>
      <c r="AC91" s="22"/>
      <c r="AD91" s="22"/>
      <c r="AE91" s="22"/>
      <c r="AF91" s="22"/>
      <c r="AG91" s="22"/>
      <c r="AH91" s="22"/>
      <c r="AI91" s="22"/>
      <c r="AJ91" s="22"/>
      <c r="AK91" s="22"/>
      <c r="AL91" s="22"/>
      <c r="AM91" s="22"/>
      <c r="AN91" s="22"/>
      <c r="AO91" s="22"/>
      <c r="AP91" s="22"/>
      <c r="AQ91" s="22"/>
      <c r="AR91" s="22"/>
      <c r="AS91" s="22"/>
      <c r="AT91" s="22"/>
      <c r="AU91" s="22"/>
      <c r="AV91" s="22"/>
      <c r="AW91" s="22"/>
      <c r="AX91" s="22"/>
      <c r="AY91" s="22"/>
      <c r="AZ91" s="22"/>
      <c r="BA91" s="22"/>
      <c r="BB91" s="22"/>
      <c r="BC91" s="22"/>
      <c r="BD91" s="22" t="s">
        <v>136</v>
      </c>
    </row>
    <row r="92" spans="1:56" ht="60" customHeight="1" x14ac:dyDescent="0.3">
      <c r="A92" s="16"/>
      <c r="B92" s="51"/>
      <c r="C92" s="51"/>
      <c r="D92" s="16"/>
      <c r="E92" s="17"/>
      <c r="F92" s="138" t="str">
        <f>IF(J66="","Your evolving psychosocial orientation",AC75)</f>
        <v>Your evolving psychosocial orientation</v>
      </c>
      <c r="G92" s="138"/>
      <c r="H92" s="138"/>
      <c r="I92" s="138"/>
      <c r="J92" s="138"/>
      <c r="K92" s="138"/>
      <c r="L92" s="138"/>
      <c r="M92" s="138"/>
      <c r="N92" s="138"/>
      <c r="O92" s="17"/>
      <c r="P92" s="22"/>
      <c r="Q92" s="22"/>
      <c r="R92" s="22"/>
      <c r="S92" s="22"/>
      <c r="T92" s="22"/>
      <c r="U92" s="22"/>
      <c r="V92" s="22"/>
      <c r="W92" s="22"/>
      <c r="X92" s="22"/>
      <c r="Y92" s="22"/>
      <c r="Z92" s="22"/>
      <c r="AA92" s="22"/>
      <c r="AB92" s="22"/>
      <c r="AC92" s="22"/>
      <c r="AD92" s="22"/>
      <c r="AE92" s="22"/>
      <c r="AF92" s="22"/>
      <c r="AG92" s="22"/>
      <c r="AH92" s="22"/>
      <c r="AI92" s="22"/>
      <c r="AJ92" s="22"/>
      <c r="AK92" s="22"/>
      <c r="AL92" s="22"/>
      <c r="AM92" s="22"/>
      <c r="AN92" s="22"/>
      <c r="AO92" s="22"/>
      <c r="AP92" s="22"/>
      <c r="AQ92" s="22"/>
      <c r="AR92" s="22"/>
      <c r="AS92" s="22"/>
      <c r="AT92" s="22"/>
      <c r="AU92" s="22"/>
      <c r="AV92" s="22"/>
      <c r="AW92" s="22"/>
      <c r="AX92" s="22"/>
      <c r="AY92" s="22"/>
      <c r="AZ92" s="22"/>
      <c r="BA92" s="22"/>
      <c r="BB92" s="22"/>
      <c r="BC92" s="22"/>
      <c r="BD92" s="22" t="s">
        <v>136</v>
      </c>
    </row>
    <row r="93" spans="1:56" ht="15" customHeight="1" x14ac:dyDescent="0.3">
      <c r="A93" s="16"/>
      <c r="B93" s="49" t="s">
        <v>163</v>
      </c>
      <c r="C93" s="49"/>
      <c r="D93" s="16"/>
      <c r="E93" s="17"/>
      <c r="F93" s="138"/>
      <c r="G93" s="138"/>
      <c r="H93" s="138"/>
      <c r="I93" s="138"/>
      <c r="J93" s="138"/>
      <c r="K93" s="138"/>
      <c r="L93" s="138"/>
      <c r="M93" s="138"/>
      <c r="N93" s="138"/>
      <c r="O93" s="17"/>
      <c r="P93" s="22"/>
      <c r="Q93" s="22"/>
      <c r="R93" s="22"/>
      <c r="S93" s="22"/>
      <c r="T93" s="22"/>
      <c r="U93" s="22"/>
      <c r="V93" s="22"/>
      <c r="W93" s="22"/>
      <c r="X93" s="22"/>
      <c r="Y93" s="22"/>
      <c r="Z93" s="22"/>
      <c r="AA93" s="22"/>
      <c r="AB93" s="22"/>
      <c r="AC93" s="22"/>
      <c r="AD93" s="22"/>
      <c r="AE93" s="22"/>
      <c r="AF93" s="22"/>
      <c r="AG93" s="22"/>
      <c r="AH93" s="22"/>
      <c r="AI93" s="22"/>
      <c r="AJ93" s="22"/>
      <c r="AK93" s="22"/>
      <c r="AL93" s="22"/>
      <c r="AM93" s="22"/>
      <c r="AN93" s="22"/>
      <c r="AO93" s="22"/>
      <c r="AP93" s="22"/>
      <c r="AQ93" s="22"/>
      <c r="AR93" s="22"/>
      <c r="AS93" s="22"/>
      <c r="AT93" s="22"/>
      <c r="AU93" s="22"/>
      <c r="AV93" s="22"/>
      <c r="AW93" s="22"/>
      <c r="AX93" s="22"/>
      <c r="AY93" s="22"/>
      <c r="AZ93" s="22"/>
      <c r="BA93" s="22"/>
      <c r="BB93" s="22"/>
      <c r="BC93" s="22"/>
      <c r="BD93" s="22" t="s">
        <v>136</v>
      </c>
    </row>
    <row r="94" spans="1:56" ht="15" customHeight="1" x14ac:dyDescent="0.3">
      <c r="A94" s="16"/>
      <c r="B94" s="49"/>
      <c r="C94" s="49"/>
      <c r="D94" s="16"/>
      <c r="E94" s="17"/>
      <c r="F94" s="120"/>
      <c r="G94" s="121"/>
      <c r="H94" s="121"/>
      <c r="I94" s="121"/>
      <c r="J94" s="121"/>
      <c r="K94" s="121"/>
      <c r="L94" s="121"/>
      <c r="M94" s="121"/>
      <c r="N94" s="122"/>
      <c r="O94" s="17"/>
      <c r="P94" s="22"/>
      <c r="Q94" s="22"/>
      <c r="R94" s="22"/>
      <c r="S94" s="22"/>
      <c r="T94" s="22"/>
      <c r="U94" s="22"/>
      <c r="V94" s="22"/>
      <c r="W94" s="22"/>
      <c r="X94" s="22"/>
      <c r="Y94" s="22"/>
      <c r="Z94" s="22"/>
      <c r="AA94" s="22"/>
      <c r="AB94" s="22"/>
      <c r="AC94" s="22"/>
      <c r="AD94" s="22"/>
      <c r="AE94" s="22"/>
      <c r="AF94" s="22"/>
      <c r="AG94" s="22"/>
      <c r="AH94" s="22"/>
      <c r="AI94" s="22"/>
      <c r="AJ94" s="22"/>
      <c r="AK94" s="22"/>
      <c r="AL94" s="22"/>
      <c r="AM94" s="22"/>
      <c r="AN94" s="22"/>
      <c r="AO94" s="22"/>
      <c r="AP94" s="22"/>
      <c r="AQ94" s="22"/>
      <c r="AR94" s="22"/>
      <c r="AS94" s="22"/>
      <c r="AT94" s="22"/>
      <c r="AU94" s="22"/>
      <c r="AV94" s="22"/>
      <c r="AW94" s="22"/>
      <c r="AX94" s="22"/>
      <c r="AY94" s="22"/>
      <c r="AZ94" s="22"/>
      <c r="BA94" s="22"/>
      <c r="BB94" s="22"/>
      <c r="BC94" s="22"/>
      <c r="BD94" s="22" t="s">
        <v>136</v>
      </c>
    </row>
    <row r="95" spans="1:56" ht="15" customHeight="1" x14ac:dyDescent="0.3">
      <c r="A95" s="16"/>
      <c r="B95" s="51"/>
      <c r="C95" s="51"/>
      <c r="D95" s="16"/>
      <c r="E95" s="17"/>
      <c r="F95" s="120"/>
      <c r="G95" s="121"/>
      <c r="H95" s="121"/>
      <c r="I95" s="121"/>
      <c r="J95" s="121"/>
      <c r="K95" s="121"/>
      <c r="L95" s="121"/>
      <c r="M95" s="121"/>
      <c r="N95" s="122"/>
      <c r="O95" s="17"/>
      <c r="P95" s="22"/>
      <c r="Q95" s="22"/>
      <c r="R95" s="22"/>
      <c r="S95" s="22"/>
      <c r="T95" s="22"/>
      <c r="U95" s="22"/>
      <c r="V95" s="22"/>
      <c r="W95" s="22"/>
      <c r="X95" s="22"/>
      <c r="Y95" s="22"/>
      <c r="Z95" s="22"/>
      <c r="AA95" s="22"/>
      <c r="AB95" s="22"/>
      <c r="AC95" s="22"/>
      <c r="AD95" s="22"/>
      <c r="AE95" s="22"/>
      <c r="AF95" s="22"/>
      <c r="AG95" s="22"/>
      <c r="AH95" s="22"/>
      <c r="AI95" s="22"/>
      <c r="AJ95" s="22"/>
      <c r="AK95" s="22"/>
      <c r="AL95" s="22"/>
      <c r="AM95" s="22"/>
      <c r="AN95" s="22"/>
      <c r="AO95" s="22"/>
      <c r="AP95" s="22"/>
      <c r="AQ95" s="22"/>
      <c r="AR95" s="22"/>
      <c r="AS95" s="22"/>
      <c r="AT95" s="22"/>
      <c r="AU95" s="22"/>
      <c r="AV95" s="22"/>
      <c r="AW95" s="22"/>
      <c r="AX95" s="22"/>
      <c r="AY95" s="22"/>
      <c r="AZ95" s="22"/>
      <c r="BA95" s="22"/>
      <c r="BB95" s="22"/>
      <c r="BC95" s="22"/>
      <c r="BD95" s="22" t="s">
        <v>136</v>
      </c>
    </row>
    <row r="96" spans="1:56" ht="30" customHeight="1" x14ac:dyDescent="0.6">
      <c r="A96" s="125" t="s">
        <v>164</v>
      </c>
      <c r="B96" s="90"/>
      <c r="C96" s="90"/>
      <c r="D96" s="199" t="s">
        <v>480</v>
      </c>
      <c r="E96" s="92" t="s">
        <v>165</v>
      </c>
      <c r="F96" s="93"/>
      <c r="G96" s="93"/>
      <c r="H96" s="93"/>
      <c r="I96" s="93"/>
      <c r="J96" s="93"/>
      <c r="K96" s="93"/>
      <c r="L96" s="93"/>
      <c r="M96" s="93"/>
      <c r="N96" s="93"/>
      <c r="O96" s="94" t="s">
        <v>166</v>
      </c>
      <c r="P96" s="22"/>
      <c r="Q96" s="22"/>
      <c r="R96" s="22"/>
      <c r="S96" s="22"/>
      <c r="T96" s="22"/>
      <c r="U96" s="22"/>
      <c r="V96" s="22"/>
      <c r="W96" s="22"/>
      <c r="X96" s="22"/>
      <c r="Y96" s="22"/>
      <c r="Z96" s="22"/>
      <c r="AA96" s="95">
        <f>AA64+1</f>
        <v>3</v>
      </c>
      <c r="AB96" s="22"/>
      <c r="AC96" s="22"/>
      <c r="AD96" s="96" t="s">
        <v>167</v>
      </c>
      <c r="AE96" s="22"/>
      <c r="AF96" s="22"/>
      <c r="AG96" s="22"/>
      <c r="AH96" s="22"/>
      <c r="AI96" s="22"/>
      <c r="AJ96" s="22"/>
      <c r="AK96" s="22"/>
      <c r="AL96" s="22"/>
      <c r="AM96" s="22"/>
      <c r="AN96" s="22"/>
      <c r="AO96" s="22"/>
      <c r="AP96" s="22"/>
      <c r="AQ96" s="22"/>
      <c r="AR96" s="22"/>
      <c r="AS96" s="22"/>
      <c r="AT96" s="22"/>
      <c r="AU96" s="22"/>
      <c r="AV96" s="22"/>
      <c r="AW96" s="22"/>
      <c r="AX96" s="22"/>
      <c r="AY96" s="22"/>
      <c r="AZ96" s="22"/>
      <c r="BA96" s="22"/>
      <c r="BB96" s="22"/>
      <c r="BC96" s="22"/>
      <c r="BD96" s="22" t="s">
        <v>136</v>
      </c>
    </row>
    <row r="97" spans="1:56" ht="15" customHeight="1" x14ac:dyDescent="0.3">
      <c r="A97" s="16"/>
      <c r="B97" s="51"/>
      <c r="C97" s="51"/>
      <c r="D97" s="16"/>
      <c r="E97" s="17"/>
      <c r="F97" s="17"/>
      <c r="G97" s="19"/>
      <c r="H97" s="19"/>
      <c r="I97" s="19"/>
      <c r="J97" s="19"/>
      <c r="K97" s="19"/>
      <c r="L97" s="19"/>
      <c r="M97" s="19"/>
      <c r="N97" s="17"/>
      <c r="O97" s="17"/>
      <c r="P97" s="22"/>
      <c r="Q97" s="22"/>
      <c r="R97" s="22"/>
      <c r="S97" s="22"/>
      <c r="T97" s="22"/>
      <c r="U97" s="22"/>
      <c r="V97" s="22"/>
      <c r="W97" s="22"/>
      <c r="X97" s="22"/>
      <c r="Y97" s="22"/>
      <c r="Z97" s="22"/>
      <c r="AA97" s="97">
        <f ca="1">IF(AND(J98&lt;$AA$1,J99&gt;$AA$1),1,0)</f>
        <v>0</v>
      </c>
      <c r="AB97" s="22"/>
      <c r="AC97" s="22"/>
      <c r="AD97" s="26"/>
      <c r="AE97" s="27" t="s">
        <v>4</v>
      </c>
      <c r="AF97" s="23">
        <f>$AL$2</f>
        <v>0</v>
      </c>
      <c r="AG97" s="22"/>
      <c r="AH97" s="31"/>
      <c r="AI97" s="32" t="s">
        <v>7</v>
      </c>
      <c r="AJ97" s="24">
        <f>$AL$3</f>
        <v>0</v>
      </c>
      <c r="AK97" s="22"/>
      <c r="AL97" s="22"/>
      <c r="AM97" s="22"/>
      <c r="AN97" s="22"/>
      <c r="AO97" s="22"/>
      <c r="AP97" s="22"/>
      <c r="AQ97" s="22"/>
      <c r="AR97" s="22"/>
      <c r="AS97" s="22"/>
      <c r="AT97" s="22"/>
      <c r="AU97" s="22"/>
      <c r="AV97" s="22"/>
      <c r="AW97" s="22"/>
      <c r="AX97" s="22"/>
      <c r="AY97" s="22"/>
      <c r="AZ97" s="22"/>
      <c r="BA97" s="22"/>
      <c r="BB97" s="22"/>
      <c r="BC97" s="22"/>
      <c r="BD97" s="22" t="s">
        <v>136</v>
      </c>
    </row>
    <row r="98" spans="1:56" ht="15" customHeight="1" thickBot="1" x14ac:dyDescent="0.35">
      <c r="A98" s="16"/>
      <c r="B98" s="126" t="s">
        <v>168</v>
      </c>
      <c r="C98" s="127"/>
      <c r="D98" s="16"/>
      <c r="E98" s="17"/>
      <c r="F98" s="17"/>
      <c r="G98" s="19"/>
      <c r="H98" s="19"/>
      <c r="I98" s="19"/>
      <c r="J98" s="99" t="str">
        <f>IF(J67="","",J67)</f>
        <v/>
      </c>
      <c r="K98" s="19"/>
      <c r="L98" s="19"/>
      <c r="M98" s="19"/>
      <c r="N98" s="17"/>
      <c r="O98" s="17"/>
      <c r="P98" s="22"/>
      <c r="Q98" s="22"/>
      <c r="R98" s="22"/>
      <c r="S98" s="22"/>
      <c r="T98" s="22"/>
      <c r="U98" s="22"/>
      <c r="V98" s="22"/>
      <c r="W98" s="22"/>
      <c r="X98" s="22"/>
      <c r="Y98" s="22"/>
      <c r="Z98" s="22"/>
      <c r="AA98" s="22"/>
      <c r="AB98" s="22"/>
      <c r="AC98" s="22"/>
      <c r="AD98" s="22"/>
      <c r="AE98" s="22"/>
      <c r="AF98" s="22"/>
      <c r="AG98" s="22"/>
      <c r="AH98" s="22"/>
      <c r="AI98" s="22"/>
      <c r="AJ98" s="22"/>
      <c r="AK98" s="22"/>
      <c r="AL98" s="22"/>
      <c r="AM98" s="22"/>
      <c r="AN98" s="22"/>
      <c r="AO98" s="22"/>
      <c r="AP98" s="22"/>
      <c r="AQ98" s="22"/>
      <c r="AR98" s="22"/>
      <c r="AS98" s="22"/>
      <c r="AT98" s="22"/>
      <c r="AU98" s="22"/>
      <c r="AV98" s="22"/>
      <c r="AW98" s="22"/>
      <c r="AX98" s="22"/>
      <c r="AY98" s="22"/>
      <c r="AZ98" s="22"/>
      <c r="BA98" s="22"/>
      <c r="BB98" s="22"/>
      <c r="BC98" s="22"/>
      <c r="BD98" s="22" t="s">
        <v>136</v>
      </c>
    </row>
    <row r="99" spans="1:56" ht="15" customHeight="1" thickTop="1" x14ac:dyDescent="0.3">
      <c r="A99" s="16"/>
      <c r="B99" s="127"/>
      <c r="C99" s="127"/>
      <c r="D99" s="16"/>
      <c r="E99" s="17"/>
      <c r="F99" s="17"/>
      <c r="G99" s="19"/>
      <c r="H99" s="19"/>
      <c r="I99" s="19"/>
      <c r="J99" s="100" t="str">
        <f>IF(OR($H$2="",G109=""),"",G109+((365.25*$H$2)/4))</f>
        <v/>
      </c>
      <c r="K99" s="19"/>
      <c r="L99" s="19"/>
      <c r="M99" s="19"/>
      <c r="N99" s="17"/>
      <c r="O99" s="17"/>
      <c r="P99" s="22"/>
      <c r="Q99" s="22"/>
      <c r="R99" s="22"/>
      <c r="S99" s="22"/>
      <c r="T99" s="22"/>
      <c r="U99" s="22"/>
      <c r="V99" s="22"/>
      <c r="W99" s="22"/>
      <c r="X99" s="22"/>
      <c r="Y99" s="22"/>
      <c r="Z99" s="22"/>
      <c r="AA99" s="101">
        <f ca="1">IF(J98&gt;$AA$1,1,0)</f>
        <v>1</v>
      </c>
      <c r="AB99" s="102" t="s">
        <v>130</v>
      </c>
      <c r="AC99" s="103" t="str">
        <f ca="1">IF(AND($AA$1&gt;J98,$AA$1&lt;J99),AD99,AD100)</f>
        <v>Or that</v>
      </c>
      <c r="AD99" s="103" t="s">
        <v>131</v>
      </c>
      <c r="AE99" s="22"/>
      <c r="AF99" s="22"/>
      <c r="AG99" s="22"/>
      <c r="AH99" s="22"/>
      <c r="AI99" s="22"/>
      <c r="AJ99" s="22"/>
      <c r="AK99" s="22"/>
      <c r="AL99" s="22"/>
      <c r="AM99" s="22"/>
      <c r="AN99" s="22"/>
      <c r="AO99" s="22"/>
      <c r="AP99" s="22"/>
      <c r="AQ99" s="22"/>
      <c r="AR99" s="22"/>
      <c r="AS99" s="22"/>
      <c r="AT99" s="22"/>
      <c r="AU99" s="22"/>
      <c r="AV99" s="22"/>
      <c r="AW99" s="22"/>
      <c r="AX99" s="22"/>
      <c r="AY99" s="22"/>
      <c r="AZ99" s="22"/>
      <c r="BA99" s="22"/>
      <c r="BB99" s="22"/>
      <c r="BC99" s="22"/>
      <c r="BD99" s="22" t="s">
        <v>136</v>
      </c>
    </row>
    <row r="100" spans="1:56" ht="15" customHeight="1" x14ac:dyDescent="0.3">
      <c r="A100" s="16"/>
      <c r="B100" s="127"/>
      <c r="C100" s="127"/>
      <c r="D100" s="16"/>
      <c r="E100" s="17"/>
      <c r="F100" s="120"/>
      <c r="G100" s="19"/>
      <c r="H100" s="19"/>
      <c r="I100" s="104" t="str">
        <f>IF(OR(J99="",$H$2=""),"",J99-((365.25*$H$2)/16))</f>
        <v/>
      </c>
      <c r="J100" s="19"/>
      <c r="K100" s="105" t="str">
        <f>IF(OR(J98="",$H$2=""),"",J98+((365.25*$H$2)/16))</f>
        <v/>
      </c>
      <c r="L100" s="19"/>
      <c r="M100" s="19"/>
      <c r="N100" s="17"/>
      <c r="O100" s="17"/>
      <c r="P100" s="22"/>
      <c r="Q100" s="22"/>
      <c r="R100" s="22"/>
      <c r="S100" s="22"/>
      <c r="T100" s="22"/>
      <c r="U100" s="22"/>
      <c r="V100" s="22"/>
      <c r="W100" s="22"/>
      <c r="X100" s="22"/>
      <c r="Y100" s="22"/>
      <c r="Z100" s="22"/>
      <c r="AA100" s="22"/>
      <c r="AB100" s="22"/>
      <c r="AC100" s="103"/>
      <c r="AD100" s="103" t="s">
        <v>132</v>
      </c>
      <c r="AE100" s="22"/>
      <c r="AF100" s="22"/>
      <c r="AG100" s="22"/>
      <c r="AH100" s="22"/>
      <c r="AI100" s="22"/>
      <c r="AJ100" s="22"/>
      <c r="AK100" s="22"/>
      <c r="AL100" s="22"/>
      <c r="AM100" s="22"/>
      <c r="AN100" s="22"/>
      <c r="AO100" s="22"/>
      <c r="AP100" s="22"/>
      <c r="AQ100" s="22"/>
      <c r="AR100" s="22"/>
      <c r="AS100" s="22"/>
      <c r="AT100" s="22"/>
      <c r="AU100" s="22"/>
      <c r="AV100" s="22"/>
      <c r="AW100" s="22"/>
      <c r="AX100" s="22"/>
      <c r="AY100" s="22"/>
      <c r="AZ100" s="22"/>
      <c r="BA100" s="22"/>
      <c r="BB100" s="22"/>
      <c r="BC100" s="22"/>
      <c r="BD100" s="22" t="s">
        <v>136</v>
      </c>
    </row>
    <row r="101" spans="1:56" ht="15" customHeight="1" x14ac:dyDescent="0.3">
      <c r="A101" s="16"/>
      <c r="B101" s="51"/>
      <c r="C101" s="51"/>
      <c r="D101" s="16"/>
      <c r="E101" s="17"/>
      <c r="F101" s="120"/>
      <c r="G101" s="19"/>
      <c r="H101" s="19"/>
      <c r="I101" s="19"/>
      <c r="J101" s="19"/>
      <c r="K101" s="19"/>
      <c r="L101" s="19"/>
      <c r="M101" s="19"/>
      <c r="N101" s="17"/>
      <c r="O101" s="17"/>
      <c r="P101" s="22"/>
      <c r="Q101" s="22"/>
      <c r="R101" s="22"/>
      <c r="S101" s="22"/>
      <c r="T101" s="22"/>
      <c r="U101" s="22"/>
      <c r="V101" s="22"/>
      <c r="W101" s="22"/>
      <c r="X101" s="22"/>
      <c r="Y101" s="22"/>
      <c r="Z101" s="22"/>
      <c r="AA101" s="101">
        <f ca="1">IF(M109&gt;$AA$1,1,0)</f>
        <v>1</v>
      </c>
      <c r="AB101" s="106" t="s">
        <v>134</v>
      </c>
      <c r="AC101" s="200" t="str">
        <f ca="1">IF(J$99&lt;$AA$1,AD101,AD102)</f>
        <v xml:space="preserve">Your tween years will typically find you increasingly stretching out on you own. With one foot at home and one foot exploring the nearby world with peers, you will get a taste here and there what is must be like to live someday on your own. </v>
      </c>
      <c r="AD101" s="22" t="s">
        <v>169</v>
      </c>
      <c r="AE101" s="22"/>
      <c r="AF101" s="22"/>
      <c r="AG101" s="22"/>
      <c r="AH101" s="22"/>
      <c r="AI101" s="22"/>
      <c r="AJ101" s="22"/>
      <c r="AK101" s="22"/>
      <c r="AL101" s="22"/>
      <c r="AM101" s="22"/>
      <c r="AN101" s="22"/>
      <c r="AO101" s="22"/>
      <c r="AP101" s="22"/>
      <c r="AQ101" s="22"/>
      <c r="AR101" s="22"/>
      <c r="AS101" s="22"/>
      <c r="AT101" s="22"/>
      <c r="AU101" s="22"/>
      <c r="AV101" s="22"/>
      <c r="AW101" s="22"/>
      <c r="AX101" s="22"/>
      <c r="AY101" s="22"/>
      <c r="AZ101" s="22"/>
      <c r="BA101" s="22"/>
      <c r="BB101" s="22"/>
      <c r="BC101" s="22"/>
      <c r="BD101" s="22" t="s">
        <v>136</v>
      </c>
    </row>
    <row r="102" spans="1:56" ht="15" customHeight="1" x14ac:dyDescent="0.3">
      <c r="A102" s="16"/>
      <c r="B102" s="51"/>
      <c r="C102" s="51"/>
      <c r="D102" s="16"/>
      <c r="E102" s="17"/>
      <c r="F102" s="120"/>
      <c r="G102" s="19"/>
      <c r="H102" s="107" t="str">
        <f>IF(OR(G109="",$H$2=""),"",G109+((365.25*$H$2)/8))</f>
        <v/>
      </c>
      <c r="I102" s="19"/>
      <c r="J102" s="19"/>
      <c r="K102" s="19"/>
      <c r="L102" s="108" t="str">
        <f>IF(OR(M109="",$H$2=""),"",M109-((365.25*$H$2)/8))</f>
        <v/>
      </c>
      <c r="M102" s="19"/>
      <c r="N102" s="17"/>
      <c r="O102" s="17"/>
      <c r="P102" s="22"/>
      <c r="Q102" s="22"/>
      <c r="R102" s="22"/>
      <c r="S102" s="22"/>
      <c r="T102" s="22"/>
      <c r="U102" s="22"/>
      <c r="V102" s="22"/>
      <c r="W102" s="22"/>
      <c r="X102" s="22"/>
      <c r="Y102" s="22"/>
      <c r="Z102" s="22"/>
      <c r="AA102" s="22"/>
      <c r="AB102" s="22"/>
      <c r="AC102" s="109"/>
      <c r="AD102" s="22" t="s">
        <v>500</v>
      </c>
      <c r="AE102" s="22"/>
      <c r="AF102" s="22"/>
      <c r="AG102" s="22"/>
      <c r="AH102" s="22"/>
      <c r="AI102" s="22"/>
      <c r="AJ102" s="22"/>
      <c r="AK102" s="22"/>
      <c r="AL102" s="22"/>
      <c r="AM102" s="22"/>
      <c r="AN102" s="22"/>
      <c r="AO102" s="22"/>
      <c r="AP102" s="22"/>
      <c r="AQ102" s="22"/>
      <c r="AR102" s="22"/>
      <c r="AS102" s="22"/>
      <c r="AT102" s="22"/>
      <c r="AU102" s="22"/>
      <c r="AV102" s="22"/>
      <c r="AW102" s="22"/>
      <c r="AX102" s="22"/>
      <c r="AY102" s="22"/>
      <c r="AZ102" s="22"/>
      <c r="BA102" s="22"/>
      <c r="BB102" s="22"/>
      <c r="BC102" s="22"/>
      <c r="BD102" s="22" t="s">
        <v>136</v>
      </c>
    </row>
    <row r="103" spans="1:56" ht="15" customHeight="1" x14ac:dyDescent="0.3">
      <c r="A103" s="16"/>
      <c r="B103" s="51"/>
      <c r="C103" s="51"/>
      <c r="D103" s="16"/>
      <c r="E103" s="17"/>
      <c r="F103" s="17"/>
      <c r="G103" s="17"/>
      <c r="H103" s="17"/>
      <c r="I103" s="17"/>
      <c r="J103" s="17"/>
      <c r="K103" s="17"/>
      <c r="L103" s="17"/>
      <c r="M103" s="17"/>
      <c r="N103" s="17"/>
      <c r="O103" s="17"/>
      <c r="P103" s="22"/>
      <c r="R103" s="22"/>
      <c r="S103" s="22"/>
      <c r="T103" s="22"/>
      <c r="U103" s="22"/>
      <c r="V103" s="22"/>
      <c r="W103" s="22"/>
      <c r="X103" s="22"/>
      <c r="Y103" s="22"/>
      <c r="Z103" s="22"/>
      <c r="AA103" s="101">
        <f ca="1">IF(J119&gt;$AA$1,1,0)</f>
        <v>1</v>
      </c>
      <c r="AB103" s="106" t="s">
        <v>138</v>
      </c>
      <c r="AC103" s="200" t="str">
        <f t="shared" ref="AC103" ca="1" si="28">IF(J$99&lt;$AA$1,AD103,AD104)</f>
        <v>According to Kohlberg’s stages of moral development, you may go from pre- to conventional moral reasoning. You will behave less out of fear of punishment and more from a duty to conform to social norms.</v>
      </c>
      <c r="AD103" s="22" t="s">
        <v>170</v>
      </c>
      <c r="AE103" s="22"/>
      <c r="AF103" s="22"/>
      <c r="AG103" s="22"/>
      <c r="AH103" s="22"/>
      <c r="AI103" s="22"/>
      <c r="AJ103" s="22"/>
      <c r="AK103" s="22"/>
      <c r="AL103" s="22"/>
      <c r="AM103" s="22"/>
      <c r="AN103" s="22"/>
      <c r="AO103" s="22"/>
      <c r="AP103" s="22"/>
      <c r="AQ103" s="22"/>
      <c r="AR103" s="22"/>
      <c r="AS103" s="22"/>
      <c r="AT103" s="22"/>
      <c r="AU103" s="22"/>
      <c r="AV103" s="22"/>
      <c r="AW103" s="22"/>
      <c r="AX103" s="22"/>
      <c r="AY103" s="22"/>
      <c r="AZ103" s="22"/>
      <c r="BA103" s="22"/>
      <c r="BB103" s="22"/>
      <c r="BC103" s="22"/>
      <c r="BD103" s="22" t="s">
        <v>136</v>
      </c>
    </row>
    <row r="104" spans="1:56" ht="15" customHeight="1" x14ac:dyDescent="0.3">
      <c r="A104" s="16"/>
      <c r="B104" s="51"/>
      <c r="C104" s="51"/>
      <c r="D104" s="16"/>
      <c r="E104" s="17"/>
      <c r="F104" s="120"/>
      <c r="G104" s="19"/>
      <c r="H104" s="19"/>
      <c r="I104" s="19"/>
      <c r="J104" s="19"/>
      <c r="K104" s="19"/>
      <c r="L104" s="19"/>
      <c r="M104" s="19"/>
      <c r="N104" s="17"/>
      <c r="O104" s="17"/>
      <c r="P104" s="22"/>
      <c r="Q104" s="22"/>
      <c r="R104" s="22"/>
      <c r="S104" s="22"/>
      <c r="T104" s="22"/>
      <c r="U104" s="22"/>
      <c r="V104" s="22"/>
      <c r="W104" s="22"/>
      <c r="X104" s="22"/>
      <c r="Y104" s="22"/>
      <c r="Z104" s="22"/>
      <c r="AA104" s="22"/>
      <c r="AB104" s="22"/>
      <c r="AC104" s="109"/>
      <c r="AD104" s="22" t="s">
        <v>501</v>
      </c>
      <c r="AE104" s="22"/>
      <c r="AF104" s="22"/>
      <c r="AG104" s="22"/>
      <c r="AH104" s="22"/>
      <c r="AI104" s="22"/>
      <c r="AJ104" s="22"/>
      <c r="AK104" s="22"/>
      <c r="AL104" s="22"/>
      <c r="AM104" s="22"/>
      <c r="AN104" s="22"/>
      <c r="AO104" s="22"/>
      <c r="AP104" s="22"/>
      <c r="AQ104" s="22"/>
      <c r="AR104" s="22"/>
      <c r="AS104" s="22"/>
      <c r="AT104" s="22"/>
      <c r="AU104" s="22"/>
      <c r="AV104" s="22"/>
      <c r="AW104" s="22"/>
      <c r="AX104" s="22"/>
      <c r="AY104" s="22"/>
      <c r="AZ104" s="22"/>
      <c r="BA104" s="22"/>
      <c r="BB104" s="22"/>
      <c r="BC104" s="22"/>
      <c r="BD104" s="22" t="s">
        <v>136</v>
      </c>
    </row>
    <row r="105" spans="1:56" ht="15" customHeight="1" x14ac:dyDescent="0.3">
      <c r="A105" s="16"/>
      <c r="B105" s="51"/>
      <c r="C105" s="51"/>
      <c r="D105" s="16"/>
      <c r="E105" s="17"/>
      <c r="F105" s="120"/>
      <c r="G105" s="105" t="str">
        <f>IF(OR(G109="",$H$2=""),"",G109+((365.25*$H$2)/16))</f>
        <v/>
      </c>
      <c r="H105" s="19"/>
      <c r="I105" s="19"/>
      <c r="J105" s="19"/>
      <c r="K105" s="19"/>
      <c r="L105" s="19"/>
      <c r="M105" s="110" t="str">
        <f>IF(OR(M109="",$H$2=""),"",M109-((365.25*$H$2)/16))</f>
        <v/>
      </c>
      <c r="N105" s="17"/>
      <c r="O105" s="17"/>
      <c r="P105" s="22"/>
      <c r="Q105" s="22"/>
      <c r="R105" s="22"/>
      <c r="S105" s="22"/>
      <c r="T105" s="22"/>
      <c r="U105" s="22"/>
      <c r="V105" s="22"/>
      <c r="W105" s="22"/>
      <c r="X105" s="22"/>
      <c r="Y105" s="22"/>
      <c r="Z105" s="22"/>
      <c r="AA105" s="101">
        <f ca="1">IF(G109&gt;$AA$1,1,0)</f>
        <v>1</v>
      </c>
      <c r="AB105" s="106" t="s">
        <v>140</v>
      </c>
      <c r="AC105" s="201" t="str">
        <f t="shared" ref="AC105" ca="1" si="29">IF(J$99&lt;$AA$1,AD105,AD106)</f>
        <v>Up until now, your political views mostly mirrored your parents and any older siblings. Now you will take more of your cues from school and mainstream media. The better you develop your own identity, the easier this transition. Otherwise you risk latching onto political beliefs for somewhere seemingly safe to belong.</v>
      </c>
      <c r="AD105" s="22" t="s">
        <v>171</v>
      </c>
      <c r="AE105" s="22"/>
      <c r="AF105" s="22"/>
      <c r="AG105" s="22"/>
      <c r="AH105" s="22"/>
      <c r="AI105" s="22"/>
      <c r="AJ105" s="22"/>
      <c r="AK105" s="144"/>
      <c r="AL105" s="22"/>
      <c r="AM105" s="22"/>
      <c r="AN105" s="22"/>
      <c r="AO105" s="22"/>
      <c r="AP105" s="22"/>
      <c r="AQ105" s="22"/>
      <c r="AR105" s="22"/>
      <c r="AS105" s="22"/>
      <c r="AT105" s="22"/>
      <c r="AU105" s="22"/>
      <c r="AV105" s="22"/>
      <c r="AW105" s="22"/>
      <c r="AX105" s="22"/>
      <c r="AY105" s="22"/>
      <c r="AZ105" s="22"/>
      <c r="BA105" s="22"/>
      <c r="BB105" s="22"/>
      <c r="BC105" s="22"/>
      <c r="BD105" s="22" t="s">
        <v>136</v>
      </c>
    </row>
    <row r="106" spans="1:56" ht="15" customHeight="1" x14ac:dyDescent="0.3">
      <c r="A106" s="16"/>
      <c r="B106" s="51"/>
      <c r="C106" s="51"/>
      <c r="D106" s="16"/>
      <c r="E106" s="17"/>
      <c r="F106" s="17"/>
      <c r="G106" s="17"/>
      <c r="H106" s="17"/>
      <c r="I106" s="17"/>
      <c r="J106" s="17"/>
      <c r="K106" s="17"/>
      <c r="L106" s="17"/>
      <c r="M106" s="17"/>
      <c r="N106" s="17"/>
      <c r="O106" s="17"/>
      <c r="P106" s="22"/>
      <c r="Q106" s="22"/>
      <c r="R106" s="22"/>
      <c r="S106" s="22"/>
      <c r="T106" s="22"/>
      <c r="U106" s="22"/>
      <c r="V106" s="22"/>
      <c r="W106" s="22"/>
      <c r="X106" s="22"/>
      <c r="Y106" s="22"/>
      <c r="Z106" s="22"/>
      <c r="AA106" s="22"/>
      <c r="AB106" s="22"/>
      <c r="AC106" s="22"/>
      <c r="AD106" s="22" t="s">
        <v>502</v>
      </c>
      <c r="AE106" s="22"/>
      <c r="AF106" s="22"/>
      <c r="AG106" s="22"/>
      <c r="AH106" s="22"/>
      <c r="AI106" s="22"/>
      <c r="AJ106" s="22"/>
      <c r="AK106" s="144"/>
      <c r="AL106" s="22"/>
      <c r="AM106" s="22"/>
      <c r="AN106" s="22"/>
      <c r="AO106" s="22"/>
      <c r="AP106" s="22"/>
      <c r="AQ106" s="22"/>
      <c r="AR106" s="22"/>
      <c r="AS106" s="22"/>
      <c r="AT106" s="22"/>
      <c r="AU106" s="22"/>
      <c r="AV106" s="22"/>
      <c r="AW106" s="22"/>
      <c r="AX106" s="22"/>
      <c r="AY106" s="22"/>
      <c r="AZ106" s="22"/>
      <c r="BA106" s="22"/>
      <c r="BB106" s="22"/>
      <c r="BC106" s="22"/>
      <c r="BD106" s="22" t="s">
        <v>136</v>
      </c>
    </row>
    <row r="107" spans="1:56" ht="15" customHeight="1" x14ac:dyDescent="0.3">
      <c r="A107" s="16"/>
      <c r="B107" s="51"/>
      <c r="C107" s="51"/>
      <c r="D107" s="16"/>
      <c r="E107" s="17"/>
      <c r="F107" s="120"/>
      <c r="G107" s="19"/>
      <c r="H107" s="19"/>
      <c r="I107" s="19"/>
      <c r="J107" s="19"/>
      <c r="K107" s="19"/>
      <c r="L107" s="19"/>
      <c r="M107" s="19"/>
      <c r="N107" s="17"/>
      <c r="O107" s="17"/>
      <c r="P107" s="22"/>
      <c r="Q107" s="22"/>
      <c r="R107" s="22"/>
      <c r="S107" s="22"/>
      <c r="T107" s="22"/>
      <c r="U107" s="22"/>
      <c r="V107" s="22"/>
      <c r="W107" s="22"/>
      <c r="X107" s="22"/>
      <c r="Y107" s="22"/>
      <c r="Z107" s="22"/>
      <c r="AA107" s="101">
        <f ca="1">IF(J99&gt;$AA$1,1,0)</f>
        <v>1</v>
      </c>
      <c r="AB107" s="106" t="s">
        <v>143</v>
      </c>
      <c r="AC107" s="67" t="str">
        <f ca="1">IF(AND($AA$1&gt;J98,$AA$1&lt;J99,AN$3=20),AD108,AD107)</f>
        <v>Up until now, your political views mostly mirrored your parents and any older siblings. Now you will take more of your cues from school and mainstream media. The better you develop your own identity, the easier this transition. Otherwise you risk latching onto political beliefs for somewhere seemingly safe to belong.</v>
      </c>
      <c r="AD107" s="22" t="str">
        <f ca="1">AC105</f>
        <v>Up until now, your political views mostly mirrored your parents and any older siblings. Now you will take more of your cues from school and mainstream media. The better you develop your own identity, the easier this transition. Otherwise you risk latching onto political beliefs for somewhere seemingly safe to belong.</v>
      </c>
      <c r="AE107" s="111"/>
      <c r="AF107" s="111"/>
      <c r="AG107" s="111"/>
      <c r="AH107" s="22"/>
      <c r="AI107" s="22"/>
      <c r="AJ107" s="22"/>
      <c r="AK107" s="22"/>
      <c r="AL107" s="22"/>
      <c r="AM107" s="22"/>
      <c r="AN107" s="22"/>
      <c r="AO107" s="22"/>
      <c r="AP107" s="22"/>
      <c r="AQ107" s="22"/>
      <c r="AR107" s="22"/>
      <c r="AS107" s="22"/>
      <c r="AT107" s="22"/>
      <c r="AU107" s="22"/>
      <c r="AV107" s="22"/>
      <c r="AW107" s="22"/>
      <c r="AX107" s="22"/>
      <c r="AY107" s="22"/>
      <c r="AZ107" s="22"/>
      <c r="BA107" s="22"/>
      <c r="BB107" s="22"/>
      <c r="BC107" s="22"/>
      <c r="BD107" s="22" t="s">
        <v>136</v>
      </c>
    </row>
    <row r="108" spans="1:56" ht="15" customHeight="1" x14ac:dyDescent="0.3">
      <c r="A108" s="16"/>
      <c r="B108" s="51"/>
      <c r="C108" s="51"/>
      <c r="D108" s="16"/>
      <c r="E108" s="17"/>
      <c r="F108" s="120"/>
      <c r="G108" s="19"/>
      <c r="H108" s="19"/>
      <c r="I108" s="19"/>
      <c r="J108" s="19"/>
      <c r="K108" s="19"/>
      <c r="L108" s="19"/>
      <c r="M108" s="19"/>
      <c r="N108" s="17"/>
      <c r="O108" s="17"/>
      <c r="P108" s="22"/>
      <c r="Q108" s="22"/>
      <c r="R108" s="22"/>
      <c r="S108" s="22"/>
      <c r="T108" s="22"/>
      <c r="U108" s="22"/>
      <c r="V108" s="22"/>
      <c r="W108" s="22"/>
      <c r="X108" s="22"/>
      <c r="Y108" s="22"/>
      <c r="Z108" s="22"/>
      <c r="AA108" s="22"/>
      <c r="AB108" s="22"/>
      <c r="AC108" s="22"/>
      <c r="AD108"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108" s="22"/>
      <c r="AF108" s="22"/>
      <c r="AG108" s="22"/>
      <c r="AH108" s="22"/>
      <c r="AI108" s="22"/>
      <c r="AJ108" s="22"/>
      <c r="AK108" s="22"/>
      <c r="AL108" s="22"/>
      <c r="AM108" s="22"/>
      <c r="AN108" s="22"/>
      <c r="AO108" s="22"/>
      <c r="AP108" s="22"/>
      <c r="AQ108" s="22"/>
      <c r="AR108" s="22"/>
      <c r="AS108" s="22"/>
      <c r="AT108" s="22"/>
      <c r="AU108" s="22"/>
      <c r="AV108" s="22"/>
      <c r="AW108" s="22"/>
      <c r="AX108" s="22"/>
      <c r="AY108" s="22"/>
      <c r="AZ108" s="22"/>
      <c r="BA108" s="22"/>
      <c r="BB108" s="22"/>
      <c r="BC108" s="22"/>
      <c r="BD108" s="22" t="s">
        <v>136</v>
      </c>
    </row>
    <row r="109" spans="1:56" ht="15" customHeight="1" x14ac:dyDescent="0.3">
      <c r="A109" s="16"/>
      <c r="B109" s="51"/>
      <c r="C109" s="51"/>
      <c r="D109" s="16"/>
      <c r="E109" s="17"/>
      <c r="F109" s="17"/>
      <c r="G109" s="112" t="str">
        <f>IF(OR($H$2="",J119=""),"",J119+((365.25*$H$2)/4))</f>
        <v/>
      </c>
      <c r="H109" s="19"/>
      <c r="I109" s="19"/>
      <c r="J109" s="19"/>
      <c r="K109" s="19"/>
      <c r="L109" s="19"/>
      <c r="M109" s="112" t="str">
        <f>IF(OR($H$2="",J67=""),"",J67+((365.25*$H$2)/4))</f>
        <v/>
      </c>
      <c r="N109" s="17"/>
      <c r="O109" s="17"/>
      <c r="P109" s="22"/>
      <c r="Q109" s="22"/>
      <c r="R109" s="22"/>
      <c r="S109" s="22"/>
      <c r="T109" s="22"/>
      <c r="U109" s="22"/>
      <c r="V109" s="22"/>
      <c r="W109" s="22"/>
      <c r="X109" s="22"/>
      <c r="Y109" s="22"/>
      <c r="Z109" s="22"/>
      <c r="AA109" s="22"/>
      <c r="AB109" s="22"/>
      <c r="AC109" s="22"/>
      <c r="AD109" s="22"/>
      <c r="AE109" s="22"/>
      <c r="AF109" s="22"/>
      <c r="AG109" s="22"/>
      <c r="AH109" s="22"/>
      <c r="AI109" s="22"/>
      <c r="AJ109" s="22"/>
      <c r="AK109" s="22"/>
      <c r="AL109" s="22"/>
      <c r="AM109" s="22"/>
      <c r="AN109" s="22"/>
      <c r="AO109" s="22"/>
      <c r="AP109" s="22"/>
      <c r="AQ109" s="22"/>
      <c r="AR109" s="22"/>
      <c r="AS109" s="22"/>
      <c r="AT109" s="22"/>
      <c r="AU109" s="22"/>
      <c r="AV109" s="22"/>
      <c r="AW109" s="22"/>
      <c r="AX109" s="22"/>
      <c r="AY109" s="22"/>
      <c r="AZ109" s="22"/>
      <c r="BA109" s="22"/>
      <c r="BB109" s="22"/>
      <c r="BC109" s="22"/>
      <c r="BD109" s="22" t="s">
        <v>136</v>
      </c>
    </row>
    <row r="110" spans="1:56" ht="15" customHeight="1" x14ac:dyDescent="0.3">
      <c r="A110" s="16"/>
      <c r="B110" s="128" t="s">
        <v>172</v>
      </c>
      <c r="C110" s="128"/>
      <c r="D110" s="16"/>
      <c r="E110" s="17"/>
      <c r="F110" s="120"/>
      <c r="G110" s="19"/>
      <c r="H110" s="19"/>
      <c r="I110" s="19"/>
      <c r="J110" s="19"/>
      <c r="K110" s="19"/>
      <c r="L110" s="19"/>
      <c r="M110" s="19"/>
      <c r="N110" s="17"/>
      <c r="O110" s="17"/>
      <c r="P110" s="22"/>
      <c r="Q110" s="22"/>
      <c r="R110" s="22"/>
      <c r="S110" s="22"/>
      <c r="T110" s="22"/>
      <c r="U110" s="22"/>
      <c r="V110" s="22"/>
      <c r="W110" s="22"/>
      <c r="X110" s="22"/>
      <c r="Y110" s="22"/>
      <c r="Z110" s="22"/>
      <c r="AA110" s="22"/>
      <c r="AB110" s="22"/>
      <c r="AC110" s="22"/>
      <c r="AD110" s="22"/>
      <c r="AE110" s="22"/>
      <c r="AF110" s="22"/>
      <c r="AG110" s="22"/>
      <c r="AH110" s="22"/>
      <c r="AI110" s="22"/>
      <c r="AJ110" s="22"/>
      <c r="AK110" s="22"/>
      <c r="AL110" s="22"/>
      <c r="AM110" s="22"/>
      <c r="AN110" s="22"/>
      <c r="AO110" s="22"/>
      <c r="AP110" s="22"/>
      <c r="AQ110" s="22"/>
      <c r="AR110" s="22"/>
      <c r="AS110" s="22"/>
      <c r="AT110" s="22"/>
      <c r="AU110" s="22"/>
      <c r="AV110" s="22"/>
      <c r="AW110" s="22"/>
      <c r="AX110" s="22"/>
      <c r="AY110" s="22"/>
      <c r="AZ110" s="22"/>
      <c r="BA110" s="22"/>
      <c r="BB110" s="22"/>
      <c r="BC110" s="22"/>
      <c r="BD110" s="22" t="s">
        <v>136</v>
      </c>
    </row>
    <row r="111" spans="1:56" ht="15" customHeight="1" x14ac:dyDescent="0.3">
      <c r="A111" s="16"/>
      <c r="B111" s="128"/>
      <c r="C111" s="128"/>
      <c r="D111" s="16"/>
      <c r="E111" s="17"/>
      <c r="F111" s="120"/>
      <c r="G111" s="19"/>
      <c r="H111" s="19"/>
      <c r="I111" s="19"/>
      <c r="J111" s="19"/>
      <c r="K111" s="19"/>
      <c r="L111" s="19"/>
      <c r="M111" s="19"/>
      <c r="N111" s="17"/>
      <c r="O111" s="17"/>
      <c r="P111" s="22"/>
      <c r="Q111" s="22"/>
      <c r="R111" s="22"/>
      <c r="S111" s="22"/>
      <c r="T111" s="22"/>
      <c r="U111" s="22"/>
      <c r="V111" s="22"/>
      <c r="W111" s="22"/>
      <c r="X111" s="22"/>
      <c r="Y111" s="22"/>
      <c r="Z111" s="22"/>
      <c r="AA111" s="22"/>
      <c r="AB111" s="22"/>
      <c r="AC111" s="22"/>
      <c r="AD111" s="22"/>
      <c r="AE111" s="22"/>
      <c r="AF111" s="22"/>
      <c r="AG111" s="22"/>
      <c r="AH111" s="22"/>
      <c r="AI111" s="22"/>
      <c r="AJ111" s="22"/>
      <c r="AK111" s="22"/>
      <c r="AL111" s="22"/>
      <c r="AM111" s="22"/>
      <c r="AN111" s="22"/>
      <c r="AO111" s="22"/>
      <c r="AP111" s="22"/>
      <c r="AQ111" s="22"/>
      <c r="AR111" s="22"/>
      <c r="AS111" s="22"/>
      <c r="AT111" s="22"/>
      <c r="AU111" s="22"/>
      <c r="AV111" s="22"/>
      <c r="AW111" s="22"/>
      <c r="AX111" s="22"/>
      <c r="AY111" s="22"/>
      <c r="AZ111" s="22"/>
      <c r="BA111" s="22"/>
      <c r="BB111" s="22"/>
      <c r="BC111" s="22"/>
      <c r="BD111" s="22" t="s">
        <v>136</v>
      </c>
    </row>
    <row r="112" spans="1:56" ht="15" customHeight="1" x14ac:dyDescent="0.3">
      <c r="A112" s="16"/>
      <c r="B112" s="128" t="s">
        <v>173</v>
      </c>
      <c r="C112" s="128"/>
      <c r="D112" s="16"/>
      <c r="E112" s="17"/>
      <c r="F112" s="17"/>
      <c r="G112" s="17"/>
      <c r="H112" s="17"/>
      <c r="I112" s="17"/>
      <c r="J112" s="17"/>
      <c r="K112" s="17"/>
      <c r="L112" s="17"/>
      <c r="M112" s="17"/>
      <c r="N112" s="17"/>
      <c r="O112" s="17"/>
      <c r="P112" s="22"/>
      <c r="Q112" s="22"/>
      <c r="R112" s="22"/>
      <c r="S112" s="22"/>
      <c r="T112" s="22"/>
      <c r="U112" s="22"/>
      <c r="V112" s="22"/>
      <c r="W112" s="22"/>
      <c r="X112" s="22"/>
      <c r="Y112" s="22"/>
      <c r="Z112" s="22"/>
      <c r="AA112" s="22"/>
      <c r="AB112" s="22"/>
      <c r="AC112" s="22"/>
      <c r="AD112" s="22"/>
      <c r="AE112" s="22"/>
      <c r="AF112" s="22"/>
      <c r="AG112" s="22"/>
      <c r="AH112" s="22"/>
      <c r="AI112" s="22"/>
      <c r="AJ112" s="22"/>
      <c r="AK112" s="22"/>
      <c r="AL112" s="22"/>
      <c r="AM112" s="22"/>
      <c r="AN112" s="22"/>
      <c r="AO112" s="22"/>
      <c r="AP112" s="22"/>
      <c r="AQ112" s="22"/>
      <c r="AR112" s="22"/>
      <c r="AS112" s="22"/>
      <c r="AT112" s="22"/>
      <c r="AU112" s="22"/>
      <c r="AV112" s="22"/>
      <c r="AW112" s="22"/>
      <c r="AX112" s="22"/>
      <c r="AY112" s="22"/>
      <c r="AZ112" s="22"/>
      <c r="BA112" s="22"/>
      <c r="BB112" s="22"/>
      <c r="BC112" s="22"/>
      <c r="BD112" s="22" t="s">
        <v>136</v>
      </c>
    </row>
    <row r="113" spans="1:56" ht="15" customHeight="1" x14ac:dyDescent="0.3">
      <c r="A113" s="16"/>
      <c r="B113" s="128"/>
      <c r="C113" s="128"/>
      <c r="D113" s="16"/>
      <c r="E113" s="17"/>
      <c r="F113" s="120"/>
      <c r="G113" s="105" t="str">
        <f>IF(OR(G109="",$H$2=""),"",G109-((365.25*$H$2)/16))</f>
        <v/>
      </c>
      <c r="H113" s="19"/>
      <c r="I113" s="19"/>
      <c r="J113" s="19"/>
      <c r="K113" s="19"/>
      <c r="L113" s="19"/>
      <c r="M113" s="110" t="str">
        <f>IF(OR(M109="",$H$2=""),"",M109+((365.25*$H$2)/16))</f>
        <v/>
      </c>
      <c r="N113" s="17"/>
      <c r="O113" s="17"/>
      <c r="P113" s="22"/>
      <c r="Q113" s="22"/>
      <c r="R113" s="22"/>
      <c r="S113" s="22"/>
      <c r="T113" s="22"/>
      <c r="U113" s="22"/>
      <c r="V113" s="22"/>
      <c r="W113" s="22"/>
      <c r="X113" s="22"/>
      <c r="Y113" s="22"/>
      <c r="Z113" s="22"/>
      <c r="AA113" s="22"/>
      <c r="AB113" s="22"/>
      <c r="AC113" s="22"/>
      <c r="AD113" s="22"/>
      <c r="AE113" s="22"/>
      <c r="AF113" s="22"/>
      <c r="AG113" s="22"/>
      <c r="AH113" s="22"/>
      <c r="AI113" s="22"/>
      <c r="AJ113" s="22"/>
      <c r="AK113" s="22"/>
      <c r="AL113" s="22"/>
      <c r="AM113" s="22"/>
      <c r="AN113" s="22"/>
      <c r="AO113" s="22"/>
      <c r="AP113" s="22"/>
      <c r="AQ113" s="22"/>
      <c r="AR113" s="22"/>
      <c r="AS113" s="22"/>
      <c r="AT113" s="22"/>
      <c r="AU113" s="22"/>
      <c r="AV113" s="22"/>
      <c r="AW113" s="22"/>
      <c r="AX113" s="22"/>
      <c r="AY113" s="22"/>
      <c r="AZ113" s="22"/>
      <c r="BA113" s="22"/>
      <c r="BB113" s="22"/>
      <c r="BC113" s="22"/>
      <c r="BD113" s="22" t="s">
        <v>136</v>
      </c>
    </row>
    <row r="114" spans="1:56" ht="15" customHeight="1" x14ac:dyDescent="0.3">
      <c r="A114" s="16"/>
      <c r="B114" s="128" t="s">
        <v>174</v>
      </c>
      <c r="C114" s="128"/>
      <c r="D114" s="16"/>
      <c r="E114" s="17"/>
      <c r="F114" s="120"/>
      <c r="G114" s="19"/>
      <c r="H114" s="19"/>
      <c r="I114" s="19"/>
      <c r="J114" s="19"/>
      <c r="K114" s="19"/>
      <c r="L114" s="19"/>
      <c r="M114" s="19"/>
      <c r="N114" s="17"/>
      <c r="O114" s="17"/>
      <c r="P114" s="22"/>
      <c r="Q114" s="22"/>
      <c r="R114" s="22"/>
      <c r="S114" s="22"/>
      <c r="T114" s="22"/>
      <c r="U114" s="22"/>
      <c r="V114" s="22"/>
      <c r="W114" s="22"/>
      <c r="X114" s="22"/>
      <c r="Y114" s="22"/>
      <c r="Z114" s="22"/>
      <c r="AA114" s="22"/>
      <c r="AB114" s="22"/>
      <c r="AC114" s="22"/>
      <c r="AD114" s="22"/>
      <c r="AE114" s="22"/>
      <c r="AF114" s="22"/>
      <c r="AG114" s="22"/>
      <c r="AH114" s="22"/>
      <c r="AI114" s="22"/>
      <c r="AJ114" s="22"/>
      <c r="AK114" s="22"/>
      <c r="AL114" s="22"/>
      <c r="AM114" s="22"/>
      <c r="AN114" s="22"/>
      <c r="AO114" s="22"/>
      <c r="AP114" s="22"/>
      <c r="AQ114" s="22"/>
      <c r="AR114" s="22"/>
      <c r="AS114" s="22"/>
      <c r="AT114" s="22"/>
      <c r="AU114" s="22"/>
      <c r="AV114" s="22"/>
      <c r="AW114" s="22"/>
      <c r="AX114" s="22"/>
      <c r="AY114" s="22"/>
      <c r="AZ114" s="22"/>
      <c r="BA114" s="22"/>
      <c r="BB114" s="22"/>
      <c r="BC114" s="22"/>
      <c r="BD114" s="22" t="s">
        <v>136</v>
      </c>
    </row>
    <row r="115" spans="1:56" ht="15" customHeight="1" x14ac:dyDescent="0.3">
      <c r="A115" s="16"/>
      <c r="B115" s="128"/>
      <c r="C115" s="128"/>
      <c r="D115" s="16"/>
      <c r="E115" s="17"/>
      <c r="F115" s="120"/>
      <c r="G115" s="120"/>
      <c r="H115" s="120"/>
      <c r="I115" s="120"/>
      <c r="J115" s="120"/>
      <c r="K115" s="120"/>
      <c r="L115" s="120"/>
      <c r="M115" s="120"/>
      <c r="N115" s="120"/>
      <c r="O115" s="120"/>
      <c r="P115" s="22"/>
      <c r="Q115" s="22"/>
      <c r="R115" s="22"/>
      <c r="S115" s="22"/>
      <c r="T115" s="22"/>
      <c r="U115" s="22"/>
      <c r="V115" s="22"/>
      <c r="W115" s="22"/>
      <c r="X115" s="22"/>
      <c r="Y115" s="22"/>
      <c r="Z115" s="22"/>
      <c r="AA115" s="22"/>
      <c r="AB115" s="22"/>
      <c r="AC115" s="22"/>
      <c r="AD115" s="22"/>
      <c r="AE115" s="22"/>
      <c r="AF115" s="22"/>
      <c r="AG115" s="22"/>
      <c r="AH115" s="22"/>
      <c r="AI115" s="22"/>
      <c r="AJ115" s="22"/>
      <c r="AK115" s="22"/>
      <c r="AL115" s="22"/>
      <c r="AM115" s="22"/>
      <c r="AN115" s="22"/>
      <c r="AO115" s="22"/>
      <c r="AP115" s="22"/>
      <c r="AQ115" s="22"/>
      <c r="AR115" s="22"/>
      <c r="AS115" s="22"/>
      <c r="AT115" s="22"/>
      <c r="AU115" s="22"/>
      <c r="AV115" s="22"/>
      <c r="AW115" s="22"/>
      <c r="AX115" s="22"/>
      <c r="AY115" s="22"/>
      <c r="AZ115" s="22"/>
      <c r="BA115" s="22"/>
      <c r="BB115" s="22"/>
      <c r="BC115" s="22"/>
      <c r="BD115" s="22" t="s">
        <v>136</v>
      </c>
    </row>
    <row r="116" spans="1:56" ht="15" customHeight="1" x14ac:dyDescent="0.3">
      <c r="A116" s="16"/>
      <c r="B116" s="128" t="s">
        <v>175</v>
      </c>
      <c r="C116" s="128"/>
      <c r="D116" s="16"/>
      <c r="E116" s="17"/>
      <c r="F116" s="120"/>
      <c r="G116" s="19"/>
      <c r="H116" s="107" t="str">
        <f>IF(OR(J119="",$H$2=""),"",J119+((365.25*$H$2)/8))</f>
        <v/>
      </c>
      <c r="I116" s="19"/>
      <c r="J116" s="19"/>
      <c r="K116" s="19"/>
      <c r="L116" s="114" t="str">
        <f>IF(OR(M109="",$H$2=""),"",M109+((365.25*$H$2)/8))</f>
        <v/>
      </c>
      <c r="M116" s="19"/>
      <c r="N116" s="17"/>
      <c r="O116" s="17"/>
      <c r="P116" s="22"/>
      <c r="Q116" s="22"/>
      <c r="R116" s="22"/>
      <c r="S116" s="22"/>
      <c r="T116" s="22"/>
      <c r="U116" s="22"/>
      <c r="V116" s="22"/>
      <c r="W116" s="22"/>
      <c r="X116" s="22"/>
      <c r="Y116" s="22"/>
      <c r="Z116" s="22"/>
      <c r="AA116" s="22"/>
      <c r="AB116" s="22"/>
      <c r="AC116" s="22"/>
      <c r="AD116" s="22"/>
      <c r="AE116" s="22"/>
      <c r="AF116" s="22"/>
      <c r="AG116" s="22"/>
      <c r="AH116" s="22"/>
      <c r="AI116" s="22"/>
      <c r="AJ116" s="22"/>
      <c r="AK116" s="22"/>
      <c r="AL116" s="22"/>
      <c r="AM116" s="22"/>
      <c r="AN116" s="22"/>
      <c r="AO116" s="22"/>
      <c r="AP116" s="22"/>
      <c r="AQ116" s="22"/>
      <c r="AR116" s="22"/>
      <c r="AS116" s="22"/>
      <c r="AT116" s="22"/>
      <c r="AU116" s="22"/>
      <c r="AV116" s="22"/>
      <c r="AW116" s="22"/>
      <c r="AX116" s="22"/>
      <c r="AY116" s="22"/>
      <c r="AZ116" s="22"/>
      <c r="BA116" s="22"/>
      <c r="BB116" s="22"/>
      <c r="BC116" s="22"/>
      <c r="BD116" s="22" t="s">
        <v>136</v>
      </c>
    </row>
    <row r="117" spans="1:56" ht="15" customHeight="1" x14ac:dyDescent="0.3">
      <c r="A117" s="16"/>
      <c r="B117" s="128"/>
      <c r="C117" s="128"/>
      <c r="D117" s="16"/>
      <c r="E117" s="17"/>
      <c r="F117" s="120"/>
      <c r="G117" s="19"/>
      <c r="H117" s="19"/>
      <c r="I117" s="19"/>
      <c r="J117" s="19"/>
      <c r="K117" s="19"/>
      <c r="L117" s="19"/>
      <c r="M117" s="19"/>
      <c r="N117" s="17"/>
      <c r="O117" s="17"/>
      <c r="P117" s="22"/>
      <c r="Q117" s="22"/>
      <c r="R117" s="22"/>
      <c r="S117" s="22"/>
      <c r="T117" s="22"/>
      <c r="U117" s="22"/>
      <c r="V117" s="22"/>
      <c r="W117" s="22"/>
      <c r="X117" s="22"/>
      <c r="Y117" s="22"/>
      <c r="Z117" s="22"/>
      <c r="AA117" s="22"/>
      <c r="AB117" s="22"/>
      <c r="AC117" s="22"/>
      <c r="AD117" s="22"/>
      <c r="AE117" s="22"/>
      <c r="AF117" s="22"/>
      <c r="AG117" s="22"/>
      <c r="AH117" s="22"/>
      <c r="AI117" s="22"/>
      <c r="AJ117" s="22"/>
      <c r="AK117" s="22"/>
      <c r="AL117" s="22"/>
      <c r="AM117" s="22"/>
      <c r="AN117" s="22"/>
      <c r="AO117" s="22"/>
      <c r="AP117" s="22"/>
      <c r="AQ117" s="22"/>
      <c r="AR117" s="22"/>
      <c r="AS117" s="22"/>
      <c r="AT117" s="22"/>
      <c r="AU117" s="22"/>
      <c r="AV117" s="22"/>
      <c r="AW117" s="22"/>
      <c r="AX117" s="22"/>
      <c r="AY117" s="22"/>
      <c r="AZ117" s="22"/>
      <c r="BA117" s="22"/>
      <c r="BB117" s="22"/>
      <c r="BC117" s="22"/>
      <c r="BD117" s="22" t="s">
        <v>136</v>
      </c>
    </row>
    <row r="118" spans="1:56" ht="15" customHeight="1" x14ac:dyDescent="0.3">
      <c r="A118" s="16"/>
      <c r="B118" s="98" t="s">
        <v>176</v>
      </c>
      <c r="C118" s="98"/>
      <c r="D118" s="16"/>
      <c r="E118" s="17"/>
      <c r="F118" s="120"/>
      <c r="G118" s="19"/>
      <c r="H118" s="19"/>
      <c r="I118" s="115" t="str">
        <f>IF(OR(J119="",$H$2=""),"",J119+((365.25*$H$2)/16))</f>
        <v/>
      </c>
      <c r="J118" s="19"/>
      <c r="K118" s="105" t="str">
        <f>IF(OR(J119="",$H$2=""),"",J119-((365.25*$H$2)/16))</f>
        <v/>
      </c>
      <c r="L118" s="19"/>
      <c r="M118" s="19"/>
      <c r="N118" s="17"/>
      <c r="O118" s="17"/>
      <c r="P118" s="22"/>
      <c r="Q118" s="22"/>
      <c r="R118" s="22"/>
      <c r="S118" s="22"/>
      <c r="T118" s="22"/>
      <c r="U118" s="22"/>
      <c r="V118" s="22"/>
      <c r="W118" s="22"/>
      <c r="X118" s="22"/>
      <c r="Y118" s="22"/>
      <c r="Z118" s="22"/>
      <c r="AA118" s="22"/>
      <c r="AB118" s="22"/>
      <c r="AC118" s="22"/>
      <c r="AD118" s="22"/>
      <c r="AE118" s="22"/>
      <c r="AF118" s="22"/>
      <c r="AG118" s="22"/>
      <c r="AH118" s="22"/>
      <c r="AI118" s="22"/>
      <c r="AJ118" s="22"/>
      <c r="AK118" s="22"/>
      <c r="AL118" s="22"/>
      <c r="AM118" s="22"/>
      <c r="AN118" s="22"/>
      <c r="AO118" s="22"/>
      <c r="AP118" s="22"/>
      <c r="AQ118" s="22"/>
      <c r="AR118" s="22"/>
      <c r="AS118" s="22"/>
      <c r="AT118" s="22"/>
      <c r="AU118" s="22"/>
      <c r="AV118" s="22"/>
      <c r="AW118" s="22"/>
      <c r="AX118" s="22"/>
      <c r="AY118" s="22"/>
      <c r="AZ118" s="22"/>
      <c r="BA118" s="22"/>
      <c r="BB118" s="22"/>
      <c r="BC118" s="22"/>
      <c r="BD118" s="22" t="s">
        <v>136</v>
      </c>
    </row>
    <row r="119" spans="1:56" ht="15" customHeight="1" x14ac:dyDescent="0.3">
      <c r="A119" s="16"/>
      <c r="B119" s="98"/>
      <c r="C119" s="98"/>
      <c r="D119" s="16"/>
      <c r="E119" s="17"/>
      <c r="F119" s="120"/>
      <c r="G119" s="19"/>
      <c r="H119" s="19"/>
      <c r="I119" s="19"/>
      <c r="J119" s="116" t="str">
        <f>IF(OR($H$2="",M109=""),"",M109+((365.25*$H$2)/4))</f>
        <v/>
      </c>
      <c r="K119" s="19"/>
      <c r="L119" s="19"/>
      <c r="M119" s="19"/>
      <c r="N119" s="17"/>
      <c r="O119" s="17"/>
      <c r="P119" s="22"/>
      <c r="Q119" s="22"/>
      <c r="R119" s="22"/>
      <c r="S119" s="22"/>
      <c r="T119" s="22"/>
      <c r="U119" s="22"/>
      <c r="V119" s="22"/>
      <c r="W119" s="22"/>
      <c r="X119" s="22"/>
      <c r="Y119" s="22"/>
      <c r="Z119" s="22"/>
      <c r="AA119" s="22"/>
      <c r="AB119" s="22"/>
      <c r="AC119" s="22"/>
      <c r="AD119" s="22"/>
      <c r="AE119" s="22"/>
      <c r="AF119" s="22"/>
      <c r="AG119" s="22"/>
      <c r="AH119" s="22"/>
      <c r="AI119" s="22"/>
      <c r="AJ119" s="22"/>
      <c r="AK119" s="22"/>
      <c r="AL119" s="22"/>
      <c r="AM119" s="22"/>
      <c r="AN119" s="22"/>
      <c r="AO119" s="22"/>
      <c r="AP119" s="22"/>
      <c r="AQ119" s="22"/>
      <c r="AR119" s="22"/>
      <c r="AS119" s="22"/>
      <c r="AT119" s="22"/>
      <c r="AU119" s="22"/>
      <c r="AV119" s="22"/>
      <c r="AW119" s="22"/>
      <c r="AX119" s="22"/>
      <c r="AY119" s="22"/>
      <c r="AZ119" s="22"/>
      <c r="BA119" s="22"/>
      <c r="BB119" s="22"/>
      <c r="BC119" s="22"/>
      <c r="BD119" s="22" t="s">
        <v>136</v>
      </c>
    </row>
    <row r="120" spans="1:56" ht="15" customHeight="1" x14ac:dyDescent="0.3">
      <c r="A120" s="16"/>
      <c r="B120" s="98"/>
      <c r="C120" s="98"/>
      <c r="D120" s="16"/>
      <c r="E120" s="17"/>
      <c r="F120" s="120"/>
      <c r="G120" s="19"/>
      <c r="H120" s="19"/>
      <c r="I120" s="19"/>
      <c r="J120" s="116"/>
      <c r="K120" s="19"/>
      <c r="L120" s="19"/>
      <c r="M120" s="19"/>
      <c r="N120" s="17"/>
      <c r="O120" s="17"/>
      <c r="P120" s="22"/>
      <c r="R120" s="22"/>
      <c r="S120" s="22"/>
      <c r="T120" s="22"/>
      <c r="U120" s="22"/>
      <c r="V120" s="22"/>
      <c r="W120" s="22"/>
      <c r="X120" s="22"/>
      <c r="Y120" s="22"/>
      <c r="Z120" s="22"/>
      <c r="AA120" s="22"/>
      <c r="AB120" s="22"/>
      <c r="AC120" s="22"/>
      <c r="AD120" s="22"/>
      <c r="AE120" s="22"/>
      <c r="AF120" s="22"/>
      <c r="AG120" s="22"/>
      <c r="AH120" s="22"/>
      <c r="AI120" s="22"/>
      <c r="AJ120" s="22"/>
      <c r="AK120" s="22"/>
      <c r="AL120" s="22"/>
      <c r="AM120" s="22"/>
      <c r="AN120" s="22"/>
      <c r="AO120" s="22"/>
      <c r="AP120" s="22"/>
      <c r="AQ120" s="22"/>
      <c r="AR120" s="22"/>
      <c r="AS120" s="22"/>
      <c r="AT120" s="22"/>
      <c r="AU120" s="22"/>
      <c r="AV120" s="22"/>
      <c r="AW120" s="22"/>
      <c r="AX120" s="22"/>
      <c r="AY120" s="22"/>
      <c r="AZ120" s="22"/>
      <c r="BA120" s="22"/>
      <c r="BB120" s="22"/>
      <c r="BC120" s="22"/>
      <c r="BD120" s="22" t="s">
        <v>136</v>
      </c>
    </row>
    <row r="121" spans="1:56" ht="15" customHeight="1" x14ac:dyDescent="0.3">
      <c r="A121" s="16"/>
      <c r="B121" s="98"/>
      <c r="C121" s="98"/>
      <c r="D121" s="16"/>
      <c r="E121" s="17"/>
      <c r="F121" s="117" t="str">
        <f>IF(F122="","",AD96)</f>
        <v>Your psychosocial journey spreads wings</v>
      </c>
      <c r="G121" s="19"/>
      <c r="H121" s="19"/>
      <c r="I121" s="19"/>
      <c r="J121" s="19"/>
      <c r="K121" s="19"/>
      <c r="L121" s="19"/>
      <c r="M121" s="19"/>
      <c r="N121" s="17"/>
      <c r="O121" s="17"/>
      <c r="P121" s="22"/>
      <c r="Q121" s="22"/>
      <c r="R121" s="22"/>
      <c r="S121" s="22"/>
      <c r="T121" s="22"/>
      <c r="U121" s="22"/>
      <c r="V121" s="22"/>
      <c r="W121" s="22"/>
      <c r="X121" s="22"/>
      <c r="Y121" s="22"/>
      <c r="Z121" s="22"/>
      <c r="AA121" s="22"/>
      <c r="AB121" s="22"/>
      <c r="AC121" s="22"/>
      <c r="AD121" s="22"/>
      <c r="AE121" s="22"/>
      <c r="AF121" s="22"/>
      <c r="AG121" s="22"/>
      <c r="AH121" s="22"/>
      <c r="AI121" s="22"/>
      <c r="AJ121" s="22"/>
      <c r="AK121" s="22"/>
      <c r="AL121" s="22"/>
      <c r="AM121" s="22"/>
      <c r="AN121" s="22"/>
      <c r="AO121" s="22"/>
      <c r="AP121" s="22"/>
      <c r="AQ121" s="22"/>
      <c r="AR121" s="22"/>
      <c r="AS121" s="22"/>
      <c r="AT121" s="22"/>
      <c r="AU121" s="22"/>
      <c r="AV121" s="22"/>
      <c r="AW121" s="22"/>
      <c r="AX121" s="22"/>
      <c r="AY121" s="22"/>
      <c r="AZ121" s="22"/>
      <c r="BA121" s="22"/>
      <c r="BB121" s="22"/>
      <c r="BC121" s="22"/>
      <c r="BD121" s="22" t="s">
        <v>136</v>
      </c>
    </row>
    <row r="122" spans="1:56" ht="60" customHeight="1" x14ac:dyDescent="0.3">
      <c r="A122" s="16"/>
      <c r="B122" s="98" t="s">
        <v>177</v>
      </c>
      <c r="C122" s="129"/>
      <c r="D122" s="16"/>
      <c r="E122" s="17"/>
      <c r="F122" s="119" t="str">
        <f>IF(J98="","Your psychosocial relationships",AC101)</f>
        <v>Your psychosocial relationships</v>
      </c>
      <c r="G122" s="119"/>
      <c r="H122" s="119"/>
      <c r="I122" s="119"/>
      <c r="J122" s="119"/>
      <c r="K122" s="119"/>
      <c r="L122" s="119"/>
      <c r="M122" s="119"/>
      <c r="N122" s="119"/>
      <c r="O122" s="17"/>
      <c r="P122" s="22"/>
      <c r="Q122" s="22"/>
      <c r="R122" s="22"/>
      <c r="S122" s="22"/>
      <c r="T122" s="22"/>
      <c r="U122" s="22"/>
      <c r="V122" s="22"/>
      <c r="W122" s="22"/>
      <c r="X122" s="22"/>
      <c r="Y122" s="22"/>
      <c r="Z122" s="22"/>
      <c r="AA122" s="22"/>
      <c r="AB122" s="22"/>
      <c r="AC122" s="22"/>
      <c r="AD122" s="22"/>
      <c r="AE122" s="22"/>
      <c r="AF122" s="22"/>
      <c r="AG122" s="22"/>
      <c r="AH122" s="22"/>
      <c r="AI122" s="22"/>
      <c r="AJ122" s="22"/>
      <c r="AK122" s="22"/>
      <c r="AL122" s="22"/>
      <c r="AM122" s="22"/>
      <c r="AN122" s="22"/>
      <c r="AO122" s="22"/>
      <c r="AP122" s="22"/>
      <c r="AQ122" s="22"/>
      <c r="AR122" s="22"/>
      <c r="AS122" s="22"/>
      <c r="AT122" s="22"/>
      <c r="AU122" s="22"/>
      <c r="AV122" s="22"/>
      <c r="AW122" s="22"/>
      <c r="AX122" s="22"/>
      <c r="AY122" s="22"/>
      <c r="AZ122" s="22"/>
      <c r="BA122" s="22"/>
      <c r="BB122" s="22"/>
      <c r="BC122" s="22"/>
      <c r="BD122" s="22" t="s">
        <v>136</v>
      </c>
    </row>
    <row r="123" spans="1:56" ht="60" customHeight="1" x14ac:dyDescent="0.3">
      <c r="A123" s="16"/>
      <c r="B123" s="130" t="s">
        <v>178</v>
      </c>
      <c r="C123" s="131"/>
      <c r="D123" s="16"/>
      <c r="E123" s="17"/>
      <c r="F123" s="119" t="str">
        <f>IF(J98="","Your age level psychosocial development",AC103)</f>
        <v>Your age level psychosocial development</v>
      </c>
      <c r="G123" s="119"/>
      <c r="H123" s="119"/>
      <c r="I123" s="119"/>
      <c r="J123" s="119"/>
      <c r="K123" s="119"/>
      <c r="L123" s="119"/>
      <c r="M123" s="119"/>
      <c r="N123" s="119"/>
      <c r="O123" s="17"/>
      <c r="P123" s="22"/>
      <c r="Q123" s="22"/>
      <c r="R123" s="22"/>
      <c r="S123" s="22"/>
      <c r="T123" s="22"/>
      <c r="U123" s="22"/>
      <c r="V123" s="22"/>
      <c r="W123" s="22"/>
      <c r="X123" s="22"/>
      <c r="Y123" s="22"/>
      <c r="Z123" s="22"/>
      <c r="AA123" s="22"/>
      <c r="AB123" s="22"/>
      <c r="AC123" s="22"/>
      <c r="AD123" s="22"/>
      <c r="AE123" s="22"/>
      <c r="AF123" s="22"/>
      <c r="AG123" s="22"/>
      <c r="AH123" s="22"/>
      <c r="AI123" s="22"/>
      <c r="AJ123" s="22"/>
      <c r="AK123" s="22"/>
      <c r="AL123" s="22"/>
      <c r="AM123" s="22"/>
      <c r="AN123" s="22"/>
      <c r="AO123" s="22"/>
      <c r="AP123" s="22"/>
      <c r="AQ123" s="22"/>
      <c r="AR123" s="22"/>
      <c r="AS123" s="22"/>
      <c r="AT123" s="22"/>
      <c r="AU123" s="22"/>
      <c r="AV123" s="22"/>
      <c r="AW123" s="22"/>
      <c r="AX123" s="22"/>
      <c r="AY123" s="22"/>
      <c r="AZ123" s="22"/>
      <c r="BA123" s="22"/>
      <c r="BB123" s="22"/>
      <c r="BC123" s="22"/>
      <c r="BD123" s="22" t="s">
        <v>136</v>
      </c>
    </row>
    <row r="124" spans="1:56" ht="60" customHeight="1" x14ac:dyDescent="0.3">
      <c r="A124" s="16"/>
      <c r="B124" s="130" t="s">
        <v>179</v>
      </c>
      <c r="C124" s="130"/>
      <c r="D124" s="16"/>
      <c r="E124" s="17"/>
      <c r="F124" s="138" t="str">
        <f>IF(J98="","Your evolving psychosocial orientation",AC107)</f>
        <v>Your evolving psychosocial orientation</v>
      </c>
      <c r="G124" s="149"/>
      <c r="H124" s="149"/>
      <c r="I124" s="149"/>
      <c r="J124" s="149"/>
      <c r="K124" s="149"/>
      <c r="L124" s="149"/>
      <c r="M124" s="149"/>
      <c r="N124" s="149"/>
      <c r="O124" s="17"/>
      <c r="P124" s="22"/>
      <c r="Q124" s="22"/>
      <c r="R124" s="22"/>
      <c r="S124" s="22"/>
      <c r="T124" s="22"/>
      <c r="U124" s="22"/>
      <c r="V124" s="22"/>
      <c r="W124" s="22"/>
      <c r="X124" s="22"/>
      <c r="Y124" s="22"/>
      <c r="Z124" s="22"/>
      <c r="AA124" s="22"/>
      <c r="AB124" s="22"/>
      <c r="AC124" s="22"/>
      <c r="AD124" s="22"/>
      <c r="AE124" s="22"/>
      <c r="AF124" s="22"/>
      <c r="AG124" s="22"/>
      <c r="AH124" s="22"/>
      <c r="AI124" s="22"/>
      <c r="AJ124" s="22"/>
      <c r="AK124" s="22"/>
      <c r="AL124" s="22"/>
      <c r="AM124" s="22"/>
      <c r="AN124" s="22"/>
      <c r="AO124" s="22"/>
      <c r="AP124" s="22"/>
      <c r="AQ124" s="22"/>
      <c r="AR124" s="22"/>
      <c r="AS124" s="22"/>
      <c r="AT124" s="22"/>
      <c r="AU124" s="22"/>
      <c r="AV124" s="22"/>
      <c r="AW124" s="22"/>
      <c r="AX124" s="22"/>
      <c r="AY124" s="22"/>
      <c r="AZ124" s="22"/>
      <c r="BA124" s="22"/>
      <c r="BB124" s="22"/>
      <c r="BC124" s="22"/>
      <c r="BD124" s="22" t="s">
        <v>136</v>
      </c>
    </row>
    <row r="125" spans="1:56" ht="15" customHeight="1" x14ac:dyDescent="0.3">
      <c r="A125" s="16"/>
      <c r="B125" s="130"/>
      <c r="C125" s="130"/>
      <c r="D125" s="16"/>
      <c r="E125" s="17"/>
      <c r="F125" s="120"/>
      <c r="G125" s="19"/>
      <c r="H125" s="19"/>
      <c r="I125" s="19"/>
      <c r="J125" s="19"/>
      <c r="K125" s="19"/>
      <c r="L125" s="19"/>
      <c r="M125" s="19"/>
      <c r="N125" s="17"/>
      <c r="O125" s="17"/>
      <c r="P125" s="22"/>
      <c r="Q125" s="22"/>
      <c r="R125" s="22"/>
      <c r="S125" s="22"/>
      <c r="T125" s="22"/>
      <c r="U125" s="22"/>
      <c r="V125" s="22"/>
      <c r="W125" s="22"/>
      <c r="X125" s="22"/>
      <c r="Y125" s="22"/>
      <c r="Z125" s="22"/>
      <c r="AA125" s="22"/>
      <c r="AB125" s="22"/>
      <c r="AC125" s="22"/>
      <c r="AD125" s="22"/>
      <c r="AE125" s="22"/>
      <c r="AF125" s="22"/>
      <c r="AG125" s="22"/>
      <c r="AH125" s="22"/>
      <c r="AI125" s="22"/>
      <c r="AJ125" s="22"/>
      <c r="AK125" s="22"/>
      <c r="AL125" s="22"/>
      <c r="AM125" s="22"/>
      <c r="AN125" s="22"/>
      <c r="AO125" s="22"/>
      <c r="AP125" s="22"/>
      <c r="AQ125" s="22"/>
      <c r="AR125" s="22"/>
      <c r="AS125" s="22"/>
      <c r="AT125" s="22"/>
      <c r="AU125" s="22"/>
      <c r="AV125" s="22"/>
      <c r="AW125" s="22"/>
      <c r="AX125" s="22"/>
      <c r="AY125" s="22"/>
      <c r="AZ125" s="22"/>
      <c r="BA125" s="22"/>
      <c r="BB125" s="22"/>
      <c r="BC125" s="22"/>
      <c r="BD125" s="22" t="s">
        <v>136</v>
      </c>
    </row>
    <row r="126" spans="1:56" ht="15" customHeight="1" x14ac:dyDescent="0.3">
      <c r="A126" s="16"/>
      <c r="B126" s="51"/>
      <c r="C126" s="51"/>
      <c r="D126" s="16"/>
      <c r="E126" s="17"/>
      <c r="F126" s="120"/>
      <c r="G126" s="19"/>
      <c r="H126" s="19"/>
      <c r="I126" s="19"/>
      <c r="J126" s="19"/>
      <c r="K126" s="19"/>
      <c r="L126" s="19"/>
      <c r="M126" s="19"/>
      <c r="N126" s="17"/>
      <c r="O126" s="17"/>
      <c r="P126" s="22"/>
      <c r="Q126" s="22"/>
      <c r="R126" s="22"/>
      <c r="S126" s="22"/>
      <c r="T126" s="22"/>
      <c r="U126" s="22"/>
      <c r="V126" s="22"/>
      <c r="W126" s="22"/>
      <c r="X126" s="22"/>
      <c r="Y126" s="22"/>
      <c r="Z126" s="22"/>
      <c r="AA126" s="22"/>
      <c r="AB126" s="22"/>
      <c r="AC126" s="22"/>
      <c r="AD126" s="22"/>
      <c r="AE126" s="22"/>
      <c r="AF126" s="22"/>
      <c r="AG126" s="22"/>
      <c r="AH126" s="22"/>
      <c r="AI126" s="22"/>
      <c r="AJ126" s="22"/>
      <c r="AK126" s="22"/>
      <c r="AL126" s="22"/>
      <c r="AM126" s="22"/>
      <c r="AN126" s="22"/>
      <c r="AO126" s="22"/>
      <c r="AP126" s="22"/>
      <c r="AQ126" s="22"/>
      <c r="AR126" s="22"/>
      <c r="AS126" s="22"/>
      <c r="AT126" s="22"/>
      <c r="AU126" s="22"/>
      <c r="AV126" s="22"/>
      <c r="AW126" s="22"/>
      <c r="AX126" s="22"/>
      <c r="AY126" s="22"/>
      <c r="AZ126" s="22"/>
      <c r="BA126" s="22"/>
      <c r="BB126" s="22"/>
      <c r="BC126" s="22"/>
      <c r="BD126" s="22" t="s">
        <v>136</v>
      </c>
    </row>
    <row r="127" spans="1:56" ht="15" customHeight="1" x14ac:dyDescent="0.3">
      <c r="A127" s="16"/>
      <c r="B127" s="51"/>
      <c r="C127" s="51"/>
      <c r="D127" s="16"/>
      <c r="E127" s="17"/>
      <c r="F127" s="120"/>
      <c r="G127" s="19"/>
      <c r="H127" s="19"/>
      <c r="I127" s="19"/>
      <c r="J127" s="19"/>
      <c r="K127" s="19"/>
      <c r="L127" s="19"/>
      <c r="M127" s="19"/>
      <c r="N127" s="17"/>
      <c r="O127" s="17"/>
      <c r="P127" s="22"/>
      <c r="Q127" s="22"/>
      <c r="R127" s="22"/>
      <c r="S127" s="22"/>
      <c r="T127" s="22"/>
      <c r="U127" s="22"/>
      <c r="V127" s="22"/>
      <c r="W127" s="22"/>
      <c r="X127" s="22"/>
      <c r="Y127" s="22"/>
      <c r="Z127" s="22"/>
      <c r="AA127" s="22"/>
      <c r="AB127" s="22"/>
      <c r="AC127" s="22"/>
      <c r="AD127" s="22"/>
      <c r="AE127" s="22"/>
      <c r="AF127" s="22"/>
      <c r="AG127" s="22"/>
      <c r="AH127" s="22"/>
      <c r="AI127" s="22"/>
      <c r="AJ127" s="22"/>
      <c r="AK127" s="22"/>
      <c r="AL127" s="22"/>
      <c r="AM127" s="22"/>
      <c r="AN127" s="22"/>
      <c r="AO127" s="22"/>
      <c r="AP127" s="22"/>
      <c r="AQ127" s="22"/>
      <c r="AR127" s="22"/>
      <c r="AS127" s="22"/>
      <c r="AT127" s="22"/>
      <c r="AU127" s="22"/>
      <c r="AV127" s="22"/>
      <c r="AW127" s="22"/>
      <c r="AX127" s="22"/>
      <c r="AY127" s="22"/>
      <c r="AZ127" s="22"/>
      <c r="BA127" s="22"/>
      <c r="BB127" s="22"/>
      <c r="BC127" s="22"/>
      <c r="BD127" s="22" t="s">
        <v>136</v>
      </c>
    </row>
    <row r="128" spans="1:56" ht="30" customHeight="1" x14ac:dyDescent="0.6">
      <c r="A128" s="125" t="s">
        <v>180</v>
      </c>
      <c r="B128" s="90"/>
      <c r="C128" s="90"/>
      <c r="D128" s="199" t="s">
        <v>481</v>
      </c>
      <c r="E128" s="92" t="s">
        <v>181</v>
      </c>
      <c r="F128" s="93"/>
      <c r="G128" s="93"/>
      <c r="H128" s="93"/>
      <c r="I128" s="93"/>
      <c r="J128" s="93"/>
      <c r="K128" s="93"/>
      <c r="L128" s="93"/>
      <c r="M128" s="93"/>
      <c r="N128" s="93"/>
      <c r="O128" s="94" t="s">
        <v>182</v>
      </c>
      <c r="P128" s="22"/>
      <c r="Q128" s="22"/>
      <c r="R128" s="22"/>
      <c r="S128" s="22"/>
      <c r="T128" s="22"/>
      <c r="U128" s="22"/>
      <c r="V128" s="22"/>
      <c r="W128" s="22"/>
      <c r="X128" s="22"/>
      <c r="Y128" s="22"/>
      <c r="Z128" s="22"/>
      <c r="AA128" s="95">
        <f>AA96+1</f>
        <v>4</v>
      </c>
      <c r="AB128" s="22"/>
      <c r="AC128" s="22"/>
      <c r="AD128" s="96" t="s">
        <v>183</v>
      </c>
      <c r="AE128" s="22"/>
      <c r="AF128" s="22"/>
      <c r="AG128" s="22"/>
      <c r="AH128" s="22"/>
      <c r="AI128" s="22"/>
      <c r="AJ128" s="22"/>
      <c r="AK128" s="22"/>
      <c r="AL128" s="22"/>
      <c r="AM128" s="22"/>
      <c r="AN128" s="22"/>
      <c r="AO128" s="22"/>
      <c r="AP128" s="22"/>
      <c r="AQ128" s="22"/>
      <c r="AR128" s="22"/>
      <c r="AS128" s="22"/>
      <c r="AT128" s="22"/>
      <c r="AU128" s="22"/>
      <c r="AV128" s="22"/>
      <c r="AW128" s="22"/>
      <c r="AX128" s="22"/>
      <c r="AY128" s="22"/>
      <c r="AZ128" s="22"/>
      <c r="BA128" s="22"/>
      <c r="BB128" s="22"/>
      <c r="BC128" s="22"/>
      <c r="BD128" s="22" t="s">
        <v>136</v>
      </c>
    </row>
    <row r="129" spans="1:56" ht="15" customHeight="1" x14ac:dyDescent="0.3">
      <c r="A129" s="16"/>
      <c r="B129" s="51"/>
      <c r="C129" s="51"/>
      <c r="D129" s="16"/>
      <c r="E129" s="17"/>
      <c r="F129" s="120"/>
      <c r="G129" s="19"/>
      <c r="H129" s="19"/>
      <c r="I129" s="19"/>
      <c r="J129" s="19"/>
      <c r="K129" s="19"/>
      <c r="L129" s="19"/>
      <c r="M129" s="19"/>
      <c r="N129" s="17"/>
      <c r="O129" s="17"/>
      <c r="P129" s="22"/>
      <c r="Q129" s="22"/>
      <c r="R129" s="22"/>
      <c r="S129" s="22"/>
      <c r="T129" s="22"/>
      <c r="U129" s="22"/>
      <c r="V129" s="22"/>
      <c r="W129" s="22"/>
      <c r="X129" s="22"/>
      <c r="Y129" s="22"/>
      <c r="Z129" s="22"/>
      <c r="AA129" s="97">
        <f ca="1">IF(AND(J130&lt;$AA$1,J131&gt;$AA$1),1,0)</f>
        <v>0</v>
      </c>
      <c r="AB129" s="22"/>
      <c r="AC129" s="22"/>
      <c r="AD129" s="26"/>
      <c r="AE129" s="27" t="s">
        <v>4</v>
      </c>
      <c r="AF129" s="23">
        <f>$AL$2</f>
        <v>0</v>
      </c>
      <c r="AG129" s="22"/>
      <c r="AH129" s="31"/>
      <c r="AI129" s="32" t="s">
        <v>7</v>
      </c>
      <c r="AJ129" s="24">
        <f>$AL$3</f>
        <v>0</v>
      </c>
      <c r="AK129" s="22"/>
      <c r="AL129" s="22"/>
      <c r="AM129" s="22"/>
      <c r="AN129" s="22"/>
      <c r="AO129" s="22"/>
      <c r="AP129" s="22"/>
      <c r="AQ129" s="22"/>
      <c r="AR129" s="22"/>
      <c r="AS129" s="22"/>
      <c r="AT129" s="22"/>
      <c r="AU129" s="22"/>
      <c r="AV129" s="22"/>
      <c r="AW129" s="22"/>
      <c r="AX129" s="22"/>
      <c r="AY129" s="22"/>
      <c r="AZ129" s="22"/>
      <c r="BA129" s="22"/>
      <c r="BB129" s="22"/>
      <c r="BC129" s="22"/>
      <c r="BD129" s="22" t="s">
        <v>136</v>
      </c>
    </row>
    <row r="130" spans="1:56" ht="15" customHeight="1" thickBot="1" x14ac:dyDescent="0.35">
      <c r="A130" s="16"/>
      <c r="B130" s="51"/>
      <c r="C130" s="51"/>
      <c r="D130" s="16"/>
      <c r="E130" s="17"/>
      <c r="F130" s="120"/>
      <c r="G130" s="19"/>
      <c r="H130" s="19"/>
      <c r="I130" s="19"/>
      <c r="J130" s="99" t="str">
        <f>IF(J99="","",J99)</f>
        <v/>
      </c>
      <c r="K130" s="19"/>
      <c r="L130" s="19"/>
      <c r="M130" s="19"/>
      <c r="N130" s="17"/>
      <c r="O130" s="17"/>
      <c r="P130" s="22"/>
      <c r="Q130" s="22"/>
      <c r="R130" s="22"/>
      <c r="S130" s="22"/>
      <c r="T130" s="22"/>
      <c r="U130" s="22"/>
      <c r="V130" s="22"/>
      <c r="W130" s="22"/>
      <c r="X130" s="22"/>
      <c r="Y130" s="22"/>
      <c r="Z130" s="22"/>
      <c r="AA130" s="22"/>
      <c r="AB130" s="22"/>
      <c r="AC130" s="22"/>
      <c r="AD130" s="22"/>
      <c r="AE130" s="22"/>
      <c r="AF130" s="22"/>
      <c r="AG130" s="22"/>
      <c r="AH130" s="22"/>
      <c r="AI130" s="22"/>
      <c r="AJ130" s="22"/>
      <c r="AK130" s="22"/>
      <c r="AL130" s="22"/>
      <c r="AM130" s="22"/>
      <c r="AN130" s="22"/>
      <c r="AO130" s="22"/>
      <c r="AP130" s="22"/>
      <c r="AQ130" s="22"/>
      <c r="AR130" s="22"/>
      <c r="AS130" s="22"/>
      <c r="AT130" s="22"/>
      <c r="AU130" s="22"/>
      <c r="AV130" s="22"/>
      <c r="AW130" s="22"/>
      <c r="AX130" s="22"/>
      <c r="AY130" s="22"/>
      <c r="AZ130" s="22"/>
      <c r="BA130" s="22"/>
      <c r="BB130" s="22"/>
      <c r="BC130" s="22"/>
      <c r="BD130" s="22" t="s">
        <v>136</v>
      </c>
    </row>
    <row r="131" spans="1:56" ht="15" customHeight="1" thickTop="1" x14ac:dyDescent="0.3">
      <c r="A131" s="16"/>
      <c r="B131" s="51"/>
      <c r="C131" s="51"/>
      <c r="D131" s="16"/>
      <c r="E131" s="17"/>
      <c r="F131" s="120"/>
      <c r="G131" s="19"/>
      <c r="H131" s="19"/>
      <c r="I131" s="19"/>
      <c r="J131" s="100" t="str">
        <f>IF(OR($H$2="",G141=""),"",G141+((365.25*$H$2)/4))</f>
        <v/>
      </c>
      <c r="K131" s="19"/>
      <c r="L131" s="19"/>
      <c r="M131" s="19"/>
      <c r="N131" s="17"/>
      <c r="O131" s="17"/>
      <c r="P131" s="22"/>
      <c r="Q131" s="22"/>
      <c r="R131" s="22"/>
      <c r="S131" s="22"/>
      <c r="T131" s="22"/>
      <c r="U131" s="22"/>
      <c r="V131" s="22"/>
      <c r="W131" s="22"/>
      <c r="X131" s="22"/>
      <c r="Y131" s="22"/>
      <c r="Z131" s="22"/>
      <c r="AA131" s="101">
        <f ca="1">IF(J130&gt;$AA$1,1,0)</f>
        <v>1</v>
      </c>
      <c r="AB131" s="102" t="s">
        <v>130</v>
      </c>
      <c r="AC131" s="103" t="str">
        <f ca="1">IF(AND($AA$1&gt;J130,$AA$1&lt;J131),AD131,AD132)</f>
        <v>Or that</v>
      </c>
      <c r="AD131" s="103" t="s">
        <v>131</v>
      </c>
      <c r="AE131" s="22"/>
      <c r="AF131" s="22"/>
      <c r="AG131" s="22"/>
      <c r="AH131" s="22"/>
      <c r="AI131" s="22"/>
      <c r="AJ131" s="22"/>
      <c r="AK131" s="22"/>
      <c r="AL131" s="22"/>
      <c r="AM131" s="22"/>
      <c r="AN131" s="22"/>
      <c r="AO131" s="22"/>
      <c r="AP131" s="22"/>
      <c r="AQ131" s="22"/>
      <c r="AR131" s="22"/>
      <c r="AS131" s="22"/>
      <c r="AT131" s="22"/>
      <c r="AU131" s="22"/>
      <c r="AV131" s="22"/>
      <c r="AW131" s="22"/>
      <c r="AX131" s="22"/>
      <c r="AY131" s="22"/>
      <c r="AZ131" s="22"/>
      <c r="BA131" s="22"/>
      <c r="BB131" s="22"/>
      <c r="BC131" s="22"/>
      <c r="BD131" s="22" t="s">
        <v>136</v>
      </c>
    </row>
    <row r="132" spans="1:56" ht="15" customHeight="1" x14ac:dyDescent="0.3">
      <c r="A132" s="16"/>
      <c r="B132" s="51"/>
      <c r="C132" s="51"/>
      <c r="D132" s="16"/>
      <c r="E132" s="17"/>
      <c r="F132" s="120"/>
      <c r="G132" s="19"/>
      <c r="H132" s="19"/>
      <c r="I132" s="104" t="str">
        <f>IF(OR(J131="",$H$2=""),"",J131-((365.25*$H$2)/16))</f>
        <v/>
      </c>
      <c r="J132" s="19"/>
      <c r="K132" s="105" t="str">
        <f>IF(OR(J130="",$H$2=""),"",J130+((365.25*$H$2)/16))</f>
        <v/>
      </c>
      <c r="L132" s="19"/>
      <c r="M132" s="19"/>
      <c r="N132" s="17"/>
      <c r="O132" s="17"/>
      <c r="P132" s="22"/>
      <c r="Q132" s="22"/>
      <c r="R132" s="22"/>
      <c r="S132" s="22"/>
      <c r="T132" s="22"/>
      <c r="U132" s="22"/>
      <c r="V132" s="22"/>
      <c r="W132" s="22"/>
      <c r="X132" s="22"/>
      <c r="Y132" s="22"/>
      <c r="Z132" s="22"/>
      <c r="AA132" s="22"/>
      <c r="AB132" s="22"/>
      <c r="AC132" s="103"/>
      <c r="AD132" s="103" t="s">
        <v>132</v>
      </c>
      <c r="AE132" s="22"/>
      <c r="AF132" s="22"/>
      <c r="AG132" s="22"/>
      <c r="AH132" s="22"/>
      <c r="AI132" s="22"/>
      <c r="AJ132" s="22"/>
      <c r="AK132" s="22"/>
      <c r="AL132" s="22"/>
      <c r="AM132" s="22"/>
      <c r="AN132" s="22"/>
      <c r="AO132" s="22"/>
      <c r="AP132" s="22"/>
      <c r="AQ132" s="22"/>
      <c r="AR132" s="22"/>
      <c r="AS132" s="22"/>
      <c r="AT132" s="22"/>
      <c r="AU132" s="22"/>
      <c r="AV132" s="22"/>
      <c r="AW132" s="22"/>
      <c r="AX132" s="22"/>
      <c r="AY132" s="22"/>
      <c r="AZ132" s="22"/>
      <c r="BA132" s="22"/>
      <c r="BB132" s="22"/>
      <c r="BC132" s="22"/>
      <c r="BD132" s="22" t="s">
        <v>136</v>
      </c>
    </row>
    <row r="133" spans="1:56" ht="15" customHeight="1" x14ac:dyDescent="0.3">
      <c r="A133" s="16"/>
      <c r="B133" s="51"/>
      <c r="C133" s="51"/>
      <c r="D133" s="16"/>
      <c r="E133" s="17"/>
      <c r="F133" s="120"/>
      <c r="G133" s="19"/>
      <c r="H133" s="19"/>
      <c r="I133" s="19"/>
      <c r="J133" s="19"/>
      <c r="K133" s="19"/>
      <c r="L133" s="19"/>
      <c r="M133" s="19"/>
      <c r="N133" s="17"/>
      <c r="O133" s="17"/>
      <c r="P133" s="22"/>
      <c r="Q133" s="22"/>
      <c r="R133" s="22"/>
      <c r="S133" s="22"/>
      <c r="T133" s="22"/>
      <c r="U133" s="22"/>
      <c r="V133" s="22"/>
      <c r="W133" s="22"/>
      <c r="X133" s="22"/>
      <c r="Y133" s="22"/>
      <c r="Z133" s="22"/>
      <c r="AA133" s="101">
        <f ca="1">IF(M141&gt;$AA$1,1,0)</f>
        <v>1</v>
      </c>
      <c r="AB133" s="106" t="s">
        <v>134</v>
      </c>
      <c r="AC133" s="200" t="str">
        <f ca="1">IF(J$131&lt;$AA$1,AD133,AD134)</f>
        <v>Your parents may no longer sit at the center of your social universe. You soon will start a love partnership with a nonfamily member. You soon will be out on your own. Your trial and error adventures now extend to trying out long-term relationships. You may find your first lasting love.</v>
      </c>
      <c r="AD133" s="22" t="s">
        <v>504</v>
      </c>
      <c r="AE133" s="22"/>
      <c r="AF133" s="22"/>
      <c r="AG133" s="22"/>
      <c r="AH133" s="22"/>
      <c r="AI133" s="22"/>
      <c r="AJ133" s="22"/>
      <c r="AK133" s="22"/>
      <c r="AL133" s="22"/>
      <c r="AM133" s="22"/>
      <c r="AN133" s="22"/>
      <c r="AO133" s="22"/>
      <c r="AP133" s="22"/>
      <c r="AQ133" s="22"/>
      <c r="AR133" s="22"/>
      <c r="AS133" s="22"/>
      <c r="AT133" s="22"/>
      <c r="AU133" s="22"/>
      <c r="AV133" s="22"/>
      <c r="AW133" s="22"/>
      <c r="AX133" s="22"/>
      <c r="AY133" s="22"/>
      <c r="AZ133" s="22"/>
      <c r="BA133" s="22"/>
      <c r="BB133" s="22"/>
      <c r="BC133" s="22"/>
      <c r="BD133" s="22" t="s">
        <v>136</v>
      </c>
    </row>
    <row r="134" spans="1:56" ht="15" customHeight="1" x14ac:dyDescent="0.3">
      <c r="A134" s="16"/>
      <c r="B134" s="51"/>
      <c r="C134" s="51"/>
      <c r="D134" s="16"/>
      <c r="E134" s="17"/>
      <c r="F134" s="120"/>
      <c r="G134" s="19"/>
      <c r="H134" s="107" t="str">
        <f>IF(OR(G141="",$H$2=""),"",G141+((365.25*$H$2)/8))</f>
        <v/>
      </c>
      <c r="I134" s="19"/>
      <c r="J134" s="19"/>
      <c r="K134" s="19"/>
      <c r="L134" s="108" t="str">
        <f>IF(OR(M141="",$H$2=""),"",M141-((365.25*$H$2)/8))</f>
        <v/>
      </c>
      <c r="M134" s="19"/>
      <c r="N134" s="17"/>
      <c r="O134" s="17"/>
      <c r="P134" s="22"/>
      <c r="Q134" s="22"/>
      <c r="R134" s="22"/>
      <c r="S134" s="22"/>
      <c r="T134" s="22"/>
      <c r="U134" s="22"/>
      <c r="V134" s="22"/>
      <c r="W134" s="22"/>
      <c r="X134" s="22"/>
      <c r="Y134" s="22"/>
      <c r="Z134" s="22"/>
      <c r="AA134" s="22"/>
      <c r="AB134" s="22"/>
      <c r="AC134" s="202"/>
      <c r="AD134" s="22" t="s">
        <v>505</v>
      </c>
      <c r="AE134" s="22"/>
      <c r="AF134" s="22"/>
      <c r="AG134" s="22"/>
      <c r="AH134" s="22"/>
      <c r="AI134" s="22"/>
      <c r="AJ134" s="22"/>
      <c r="AK134" s="22"/>
      <c r="AL134" s="22"/>
      <c r="AM134" s="22"/>
      <c r="AN134" s="22"/>
      <c r="AO134" s="22"/>
      <c r="AP134" s="22"/>
      <c r="AQ134" s="22"/>
      <c r="AR134" s="22"/>
      <c r="AS134" s="22"/>
      <c r="AT134" s="22"/>
      <c r="AU134" s="22"/>
      <c r="AV134" s="22"/>
      <c r="AW134" s="22"/>
      <c r="AX134" s="22"/>
      <c r="AY134" s="22"/>
      <c r="AZ134" s="22"/>
      <c r="BA134" s="22"/>
      <c r="BB134" s="22"/>
      <c r="BC134" s="22"/>
      <c r="BD134" s="22" t="s">
        <v>136</v>
      </c>
    </row>
    <row r="135" spans="1:56" ht="15" customHeight="1" x14ac:dyDescent="0.3">
      <c r="A135" s="16"/>
      <c r="B135" s="51"/>
      <c r="C135" s="51"/>
      <c r="D135" s="16"/>
      <c r="E135" s="17"/>
      <c r="F135" s="120"/>
      <c r="G135" s="19"/>
      <c r="H135" s="19"/>
      <c r="I135" s="19"/>
      <c r="J135" s="19"/>
      <c r="K135" s="19"/>
      <c r="L135" s="19"/>
      <c r="M135" s="19"/>
      <c r="N135" s="19"/>
      <c r="O135" s="17"/>
      <c r="P135" s="22"/>
      <c r="R135" s="22"/>
      <c r="S135" s="22"/>
      <c r="T135" s="22"/>
      <c r="U135" s="22"/>
      <c r="V135" s="22"/>
      <c r="W135" s="22"/>
      <c r="X135" s="22"/>
      <c r="Y135" s="22"/>
      <c r="Z135" s="22"/>
      <c r="AA135" s="101">
        <f ca="1">IF(J151&gt;$AA$1,1,0)</f>
        <v>1</v>
      </c>
      <c r="AB135" s="106" t="s">
        <v>138</v>
      </c>
      <c r="AC135" s="200" t="str">
        <f ca="1">IF(J$131&lt;$AA$1,AD135,AD136)</f>
        <v>According to Erikson’s stages of psychosocial development, you will shift from identifying with your family to finding more of who you personally are. You either will learn to remain true to your personal identity or risk falling into role confusion.</v>
      </c>
      <c r="AD135" s="22" t="s">
        <v>184</v>
      </c>
      <c r="AE135" s="22"/>
      <c r="AF135" s="22"/>
      <c r="AG135" s="22"/>
      <c r="AH135" s="22"/>
      <c r="AI135" s="22"/>
      <c r="AJ135" s="22"/>
      <c r="AK135" s="22"/>
      <c r="AL135" s="22"/>
      <c r="AM135" s="22"/>
      <c r="AN135" s="22"/>
      <c r="AO135" s="22"/>
      <c r="AP135" s="22"/>
      <c r="AQ135" s="22"/>
      <c r="AR135" s="22"/>
      <c r="AS135" s="22"/>
      <c r="AT135" s="22"/>
      <c r="AU135" s="22"/>
      <c r="AV135" s="22"/>
      <c r="AW135" s="22"/>
      <c r="AX135" s="22"/>
      <c r="AY135" s="22"/>
      <c r="AZ135" s="22"/>
      <c r="BA135" s="22"/>
      <c r="BB135" s="22"/>
      <c r="BC135" s="22"/>
      <c r="BD135" s="22" t="s">
        <v>136</v>
      </c>
    </row>
    <row r="136" spans="1:56" ht="15" customHeight="1" x14ac:dyDescent="0.3">
      <c r="A136" s="16"/>
      <c r="B136" s="51"/>
      <c r="C136" s="51"/>
      <c r="D136" s="16"/>
      <c r="E136" s="17"/>
      <c r="F136" s="120"/>
      <c r="G136" s="19"/>
      <c r="H136" s="19"/>
      <c r="I136" s="19"/>
      <c r="J136" s="19"/>
      <c r="K136" s="19"/>
      <c r="L136" s="19"/>
      <c r="M136" s="19"/>
      <c r="N136" s="17"/>
      <c r="O136" s="17"/>
      <c r="P136" s="22"/>
      <c r="Q136" s="22"/>
      <c r="R136" s="22"/>
      <c r="S136" s="22"/>
      <c r="T136" s="22"/>
      <c r="U136" s="22"/>
      <c r="V136" s="22"/>
      <c r="W136" s="22"/>
      <c r="X136" s="22"/>
      <c r="Y136" s="22"/>
      <c r="Z136" s="22"/>
      <c r="AA136" s="22"/>
      <c r="AB136" s="22"/>
      <c r="AC136" s="202"/>
      <c r="AD136" s="22" t="s">
        <v>506</v>
      </c>
      <c r="AE136" s="22"/>
      <c r="AF136" s="22"/>
      <c r="AG136" s="22"/>
      <c r="AH136" s="22"/>
      <c r="AI136" s="22"/>
      <c r="AJ136" s="22"/>
      <c r="AK136" s="22"/>
      <c r="AL136" s="22"/>
      <c r="AM136" s="22"/>
      <c r="AN136" s="22"/>
      <c r="AO136" s="22"/>
      <c r="AP136" s="22"/>
      <c r="AQ136" s="22"/>
      <c r="AR136" s="22"/>
      <c r="AS136" s="22"/>
      <c r="AT136" s="22"/>
      <c r="AU136" s="22"/>
      <c r="AV136" s="22"/>
      <c r="AW136" s="22"/>
      <c r="AX136" s="22"/>
      <c r="AY136" s="22"/>
      <c r="AZ136" s="22"/>
      <c r="BA136" s="22"/>
      <c r="BB136" s="22"/>
      <c r="BC136" s="22"/>
      <c r="BD136" s="22" t="s">
        <v>136</v>
      </c>
    </row>
    <row r="137" spans="1:56" ht="15" customHeight="1" x14ac:dyDescent="0.3">
      <c r="A137" s="16"/>
      <c r="B137" s="49" t="s">
        <v>185</v>
      </c>
      <c r="C137" s="49"/>
      <c r="D137" s="16"/>
      <c r="E137" s="17"/>
      <c r="F137" s="120"/>
      <c r="G137" s="105" t="str">
        <f>IF(OR(G141="",$H$2=""),"",G141+((365.25*$H$2)/16))</f>
        <v/>
      </c>
      <c r="H137" s="19"/>
      <c r="I137" s="19"/>
      <c r="J137" s="19"/>
      <c r="K137" s="19"/>
      <c r="L137" s="19"/>
      <c r="M137" s="110" t="str">
        <f>IF(OR(M141="",$H$2=""),"",M141-((365.25*$H$2)/16))</f>
        <v/>
      </c>
      <c r="N137" s="17"/>
      <c r="O137" s="17"/>
      <c r="P137" s="22"/>
      <c r="Q137" s="22"/>
      <c r="R137" s="22"/>
      <c r="S137" s="22"/>
      <c r="T137" s="22"/>
      <c r="U137" s="22"/>
      <c r="V137" s="22"/>
      <c r="W137" s="22"/>
      <c r="X137" s="22"/>
      <c r="Y137" s="22"/>
      <c r="Z137" s="22"/>
      <c r="AA137" s="101">
        <f ca="1">IF(G141&gt;$AA$1,1,0)</f>
        <v>1</v>
      </c>
      <c r="AB137" s="106" t="s">
        <v>140</v>
      </c>
      <c r="AC137" s="203" t="str">
        <f ca="1">IF(J$131&lt;$AA$1,AD137,AD138)</f>
        <v>You will take more cues about what to believe from your peers. Especially from close friends you can confide the things you will feel you can never tell your parents. The less content with your life, the more apt to reject your family’s political views. You will look for viable alternatives fitting your emerging identity.</v>
      </c>
      <c r="AD137" s="22" t="s">
        <v>186</v>
      </c>
      <c r="AE137" s="22"/>
      <c r="AF137" s="22"/>
      <c r="AG137" s="22"/>
      <c r="AH137" s="22"/>
      <c r="AI137" s="22"/>
      <c r="AJ137" s="144"/>
      <c r="AK137" s="144"/>
      <c r="AL137" s="22"/>
      <c r="AM137" s="22"/>
      <c r="AN137" s="22"/>
      <c r="AO137" s="22"/>
      <c r="AP137" s="22"/>
      <c r="AQ137" s="22"/>
      <c r="AR137" s="22"/>
      <c r="AS137" s="22"/>
      <c r="AT137" s="22"/>
      <c r="AU137" s="22"/>
      <c r="AV137" s="22"/>
      <c r="AW137" s="22"/>
      <c r="AX137" s="22"/>
      <c r="AY137" s="22"/>
      <c r="AZ137" s="22"/>
      <c r="BA137" s="22"/>
      <c r="BB137" s="22"/>
      <c r="BC137" s="22"/>
      <c r="BD137" s="22" t="s">
        <v>136</v>
      </c>
    </row>
    <row r="138" spans="1:56" ht="15" customHeight="1" x14ac:dyDescent="0.3">
      <c r="A138" s="16"/>
      <c r="B138" s="49"/>
      <c r="C138" s="49"/>
      <c r="D138" s="16"/>
      <c r="E138" s="17"/>
      <c r="F138" s="120"/>
      <c r="G138" s="120"/>
      <c r="H138" s="120"/>
      <c r="I138" s="120"/>
      <c r="J138" s="120"/>
      <c r="K138" s="120"/>
      <c r="L138" s="120"/>
      <c r="M138" s="120"/>
      <c r="N138" s="17"/>
      <c r="O138" s="17"/>
      <c r="P138" s="22"/>
      <c r="Q138" s="22"/>
      <c r="R138" s="22"/>
      <c r="S138" s="22"/>
      <c r="T138" s="22"/>
      <c r="U138" s="22"/>
      <c r="V138" s="22"/>
      <c r="W138" s="22"/>
      <c r="X138" s="22"/>
      <c r="Y138" s="22"/>
      <c r="Z138" s="22"/>
      <c r="AA138" s="22"/>
      <c r="AB138" s="22"/>
      <c r="AC138" s="22"/>
      <c r="AD138" s="22" t="s">
        <v>507</v>
      </c>
      <c r="AE138" s="22"/>
      <c r="AF138" s="22"/>
      <c r="AG138" s="22"/>
      <c r="AH138" s="22"/>
      <c r="AI138" s="22"/>
      <c r="AJ138" s="144"/>
      <c r="AK138" s="144"/>
      <c r="AL138" s="22"/>
      <c r="AM138" s="22"/>
      <c r="AN138" s="22"/>
      <c r="AO138" s="22"/>
      <c r="AP138" s="22"/>
      <c r="AQ138" s="22"/>
      <c r="AR138" s="22"/>
      <c r="AS138" s="22"/>
      <c r="AT138" s="22"/>
      <c r="AU138" s="22"/>
      <c r="AV138" s="22"/>
      <c r="AW138" s="22"/>
      <c r="AX138" s="22"/>
      <c r="AY138" s="22"/>
      <c r="AZ138" s="22"/>
      <c r="BA138" s="22"/>
      <c r="BB138" s="22"/>
      <c r="BC138" s="22"/>
      <c r="BD138" s="22" t="s">
        <v>136</v>
      </c>
    </row>
    <row r="139" spans="1:56" ht="15" customHeight="1" x14ac:dyDescent="0.3">
      <c r="A139" s="16"/>
      <c r="B139" s="49"/>
      <c r="C139" s="49"/>
      <c r="D139" s="16"/>
      <c r="E139" s="17"/>
      <c r="F139" s="120"/>
      <c r="G139" s="19"/>
      <c r="H139" s="19"/>
      <c r="I139" s="19"/>
      <c r="J139" s="19"/>
      <c r="K139" s="19"/>
      <c r="L139" s="19"/>
      <c r="M139" s="19"/>
      <c r="N139" s="17"/>
      <c r="O139" s="17"/>
      <c r="P139" s="22"/>
      <c r="Q139" s="22"/>
      <c r="R139" s="22"/>
      <c r="S139" s="22"/>
      <c r="T139" s="22"/>
      <c r="U139" s="22"/>
      <c r="V139" s="22"/>
      <c r="W139" s="22"/>
      <c r="X139" s="22"/>
      <c r="Y139" s="22"/>
      <c r="Z139" s="22"/>
      <c r="AA139" s="101">
        <f ca="1">IF(J131&gt;$AA$1,1,0)</f>
        <v>1</v>
      </c>
      <c r="AB139" s="106" t="s">
        <v>143</v>
      </c>
      <c r="AC139" s="67" t="str">
        <f ca="1">IF(AND($AA$1&gt;J130,$AA$1&lt;J131,AN$3=20),AD140,AD139)</f>
        <v>You will take more cues about what to believe from your peers. Especially from close friends you can confide the things you will feel you can never tell your parents. The less content with your life, the more apt to reject your family’s political views. You will look for viable alternatives fitting your emerging identity.</v>
      </c>
      <c r="AD139" s="22" t="str">
        <f ca="1">AC137</f>
        <v>You will take more cues about what to believe from your peers. Especially from close friends you can confide the things you will feel you can never tell your parents. The less content with your life, the more apt to reject your family’s political views. You will look for viable alternatives fitting your emerging identity.</v>
      </c>
      <c r="AE139" s="22"/>
      <c r="AF139" s="22"/>
      <c r="AG139" s="22"/>
      <c r="AH139" s="22"/>
      <c r="AI139" s="22"/>
      <c r="AJ139" s="22"/>
      <c r="AK139" s="22"/>
      <c r="AL139" s="22"/>
      <c r="AM139" s="22"/>
      <c r="AN139" s="22"/>
      <c r="AO139" s="22"/>
      <c r="AP139" s="22"/>
      <c r="AQ139" s="22"/>
      <c r="AR139" s="22"/>
      <c r="AS139" s="22"/>
      <c r="AT139" s="22"/>
      <c r="AU139" s="22"/>
      <c r="AV139" s="22"/>
      <c r="AW139" s="22"/>
      <c r="AX139" s="22"/>
      <c r="AY139" s="22"/>
      <c r="AZ139" s="22"/>
      <c r="BA139" s="22"/>
      <c r="BB139" s="22"/>
      <c r="BC139" s="22"/>
      <c r="BD139" s="22" t="s">
        <v>136</v>
      </c>
    </row>
    <row r="140" spans="1:56" ht="15" customHeight="1" x14ac:dyDescent="0.3">
      <c r="A140" s="16"/>
      <c r="B140" s="49"/>
      <c r="C140" s="49"/>
      <c r="D140" s="16"/>
      <c r="E140" s="17"/>
      <c r="F140" s="120"/>
      <c r="G140" s="19"/>
      <c r="H140" s="19"/>
      <c r="I140" s="19"/>
      <c r="J140" s="19"/>
      <c r="K140" s="19"/>
      <c r="L140" s="19"/>
      <c r="M140" s="19"/>
      <c r="N140" s="17"/>
      <c r="O140" s="17"/>
      <c r="P140" s="22"/>
      <c r="Q140" s="22"/>
      <c r="R140" s="22"/>
      <c r="S140" s="22"/>
      <c r="T140" s="22"/>
      <c r="U140" s="22"/>
      <c r="V140" s="22"/>
      <c r="W140" s="22"/>
      <c r="X140" s="22"/>
      <c r="Y140" s="22"/>
      <c r="Z140" s="22"/>
      <c r="AA140" s="22"/>
      <c r="AB140" s="22"/>
      <c r="AC140" s="22"/>
      <c r="AD140"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140" s="22"/>
      <c r="AF140" s="22"/>
      <c r="AG140" s="22"/>
      <c r="AH140" s="22"/>
      <c r="AI140" s="22"/>
      <c r="AJ140" s="22"/>
      <c r="AK140" s="22"/>
      <c r="AL140" s="22"/>
      <c r="AM140" s="22"/>
      <c r="AN140" s="22"/>
      <c r="AO140" s="22"/>
      <c r="AP140" s="22"/>
      <c r="AQ140" s="22"/>
      <c r="AR140" s="22"/>
      <c r="AS140" s="22"/>
      <c r="AT140" s="22"/>
      <c r="AU140" s="22"/>
      <c r="AV140" s="22"/>
      <c r="AW140" s="22"/>
      <c r="AX140" s="22"/>
      <c r="AY140" s="22"/>
      <c r="AZ140" s="22"/>
      <c r="BA140" s="22"/>
      <c r="BB140" s="22"/>
      <c r="BC140" s="22"/>
      <c r="BD140" s="22" t="s">
        <v>136</v>
      </c>
    </row>
    <row r="141" spans="1:56" ht="15" customHeight="1" x14ac:dyDescent="0.3">
      <c r="A141" s="16"/>
      <c r="B141" s="51"/>
      <c r="C141" s="51"/>
      <c r="D141" s="16"/>
      <c r="E141" s="17"/>
      <c r="F141" s="120"/>
      <c r="G141" s="112" t="str">
        <f>IF(OR($H$2="",J151=""),"",J151+((365.25*$H$2)/4))</f>
        <v/>
      </c>
      <c r="H141" s="19"/>
      <c r="I141" s="19"/>
      <c r="J141" s="19"/>
      <c r="K141" s="19"/>
      <c r="L141" s="19"/>
      <c r="M141" s="112" t="str">
        <f>IF(OR($H$2="",J99=""),"",J99+((365.25*$H$2)/4))</f>
        <v/>
      </c>
      <c r="N141" s="17"/>
      <c r="O141" s="17"/>
      <c r="P141" s="22"/>
      <c r="Q141" s="22"/>
      <c r="R141" s="22"/>
      <c r="S141" s="22"/>
      <c r="T141" s="22"/>
      <c r="U141" s="22"/>
      <c r="V141" s="22"/>
      <c r="W141" s="22"/>
      <c r="X141" s="22"/>
      <c r="Y141" s="22"/>
      <c r="Z141" s="22"/>
      <c r="AA141" s="22"/>
      <c r="AB141" s="22"/>
      <c r="AC141" s="22"/>
      <c r="AD141" s="22"/>
      <c r="AE141" s="22"/>
      <c r="AF141" s="22"/>
      <c r="AG141" s="22"/>
      <c r="AH141" s="22"/>
      <c r="AI141" s="22"/>
      <c r="AJ141" s="22"/>
      <c r="AK141" s="22"/>
      <c r="AL141" s="22"/>
      <c r="AM141" s="22"/>
      <c r="AN141" s="22"/>
      <c r="AO141" s="22"/>
      <c r="AP141" s="22"/>
      <c r="AQ141" s="22"/>
      <c r="AR141" s="22"/>
      <c r="AS141" s="22"/>
      <c r="AT141" s="22"/>
      <c r="AU141" s="22"/>
      <c r="AV141" s="22"/>
      <c r="AW141" s="22"/>
      <c r="AX141" s="22"/>
      <c r="AY141" s="22"/>
      <c r="AZ141" s="22"/>
      <c r="BA141" s="22"/>
      <c r="BB141" s="22"/>
      <c r="BC141" s="22"/>
      <c r="BD141" s="22" t="s">
        <v>136</v>
      </c>
    </row>
    <row r="142" spans="1:56" ht="15" customHeight="1" x14ac:dyDescent="0.3">
      <c r="A142" s="16"/>
      <c r="B142" s="51"/>
      <c r="C142" s="51"/>
      <c r="D142" s="16"/>
      <c r="E142" s="17"/>
      <c r="F142" s="120"/>
      <c r="G142" s="19"/>
      <c r="H142" s="19"/>
      <c r="I142" s="19"/>
      <c r="J142" s="19"/>
      <c r="K142" s="19"/>
      <c r="L142" s="19"/>
      <c r="M142" s="19"/>
      <c r="N142" s="17"/>
      <c r="O142" s="17"/>
      <c r="P142" s="22"/>
      <c r="Q142" s="22"/>
      <c r="R142" s="22"/>
      <c r="S142" s="22"/>
      <c r="T142" s="22"/>
      <c r="U142" s="22"/>
      <c r="V142" s="22"/>
      <c r="W142" s="22"/>
      <c r="X142" s="22"/>
      <c r="Y142" s="22"/>
      <c r="Z142" s="22"/>
      <c r="AA142" s="22"/>
      <c r="AB142" s="22"/>
      <c r="AC142" s="22"/>
      <c r="AD142" s="22"/>
      <c r="AE142" s="22"/>
      <c r="AF142" s="22"/>
      <c r="AG142" s="22"/>
      <c r="AH142" s="22"/>
      <c r="AI142" s="22"/>
      <c r="AJ142" s="22"/>
      <c r="AK142" s="22"/>
      <c r="AL142" s="22"/>
      <c r="AM142" s="22"/>
      <c r="AN142" s="22"/>
      <c r="AO142" s="22"/>
      <c r="AP142" s="22"/>
      <c r="AQ142" s="22"/>
      <c r="AR142" s="22"/>
      <c r="AS142" s="22"/>
      <c r="AT142" s="22"/>
      <c r="AU142" s="22"/>
      <c r="AV142" s="22"/>
      <c r="AW142" s="22"/>
      <c r="AX142" s="22"/>
      <c r="AY142" s="22"/>
      <c r="AZ142" s="22"/>
      <c r="BA142" s="22"/>
      <c r="BB142" s="22"/>
      <c r="BC142" s="22"/>
      <c r="BD142" s="22" t="s">
        <v>136</v>
      </c>
    </row>
    <row r="143" spans="1:56" ht="15" customHeight="1" x14ac:dyDescent="0.3">
      <c r="A143" s="16"/>
      <c r="B143" s="51"/>
      <c r="C143" s="51"/>
      <c r="D143" s="16"/>
      <c r="E143" s="17"/>
      <c r="F143" s="120"/>
      <c r="G143" s="19"/>
      <c r="H143" s="19"/>
      <c r="I143" s="19"/>
      <c r="J143" s="19"/>
      <c r="K143" s="19"/>
      <c r="L143" s="19"/>
      <c r="M143" s="19"/>
      <c r="N143" s="17"/>
      <c r="O143" s="17"/>
      <c r="P143" s="22"/>
      <c r="Q143" s="22"/>
      <c r="R143" s="22"/>
      <c r="S143" s="22"/>
      <c r="T143" s="22"/>
      <c r="U143" s="22"/>
      <c r="V143" s="22"/>
      <c r="W143" s="22"/>
      <c r="X143" s="22"/>
      <c r="Y143" s="22"/>
      <c r="Z143" s="22"/>
      <c r="AA143" s="22"/>
      <c r="AB143" s="22"/>
      <c r="AC143" s="22"/>
      <c r="AD143" s="22"/>
      <c r="AE143" s="22"/>
      <c r="AF143" s="22"/>
      <c r="AG143" s="22"/>
      <c r="AH143" s="22"/>
      <c r="AI143" s="22"/>
      <c r="AJ143" s="22"/>
      <c r="AK143" s="22"/>
      <c r="AL143" s="22"/>
      <c r="AM143" s="22"/>
      <c r="AN143" s="22"/>
      <c r="AO143" s="22"/>
      <c r="AP143" s="22"/>
      <c r="AQ143" s="22"/>
      <c r="AR143" s="22"/>
      <c r="AS143" s="22"/>
      <c r="AT143" s="22"/>
      <c r="AU143" s="22"/>
      <c r="AV143" s="22"/>
      <c r="AW143" s="22"/>
      <c r="AX143" s="22"/>
      <c r="AY143" s="22"/>
      <c r="AZ143" s="22"/>
      <c r="BA143" s="22"/>
      <c r="BB143" s="22"/>
      <c r="BC143" s="22"/>
      <c r="BD143" s="22" t="s">
        <v>136</v>
      </c>
    </row>
    <row r="144" spans="1:56" ht="15" customHeight="1" x14ac:dyDescent="0.3">
      <c r="A144" s="16"/>
      <c r="B144" s="51"/>
      <c r="C144" s="51"/>
      <c r="D144" s="16"/>
      <c r="E144" s="17"/>
      <c r="F144" s="120"/>
      <c r="G144" s="120"/>
      <c r="H144" s="120"/>
      <c r="I144" s="120"/>
      <c r="J144" s="120"/>
      <c r="K144" s="120"/>
      <c r="L144" s="120"/>
      <c r="M144" s="120"/>
      <c r="N144" s="17"/>
      <c r="O144" s="17"/>
      <c r="P144" s="22"/>
      <c r="Q144" s="22"/>
      <c r="R144" s="22"/>
      <c r="S144" s="22"/>
      <c r="T144" s="22"/>
      <c r="U144" s="22"/>
      <c r="V144" s="22"/>
      <c r="W144" s="22"/>
      <c r="X144" s="22"/>
      <c r="Y144" s="22"/>
      <c r="Z144" s="22"/>
      <c r="AA144" s="22"/>
      <c r="AB144" s="22"/>
      <c r="AC144" s="22"/>
      <c r="AD144" s="22"/>
      <c r="AE144" s="22"/>
      <c r="AF144" s="22"/>
      <c r="AG144" s="22"/>
      <c r="AH144" s="22"/>
      <c r="AI144" s="22"/>
      <c r="AJ144" s="22"/>
      <c r="AK144" s="22"/>
      <c r="AL144" s="22"/>
      <c r="AM144" s="22"/>
      <c r="AN144" s="22"/>
      <c r="AO144" s="22"/>
      <c r="AP144" s="22"/>
      <c r="AQ144" s="22"/>
      <c r="AR144" s="22"/>
      <c r="AS144" s="22"/>
      <c r="AT144" s="22"/>
      <c r="AU144" s="22"/>
      <c r="AV144" s="22"/>
      <c r="AW144" s="22"/>
      <c r="AX144" s="22"/>
      <c r="AY144" s="22"/>
      <c r="AZ144" s="22"/>
      <c r="BA144" s="22"/>
      <c r="BB144" s="22"/>
      <c r="BC144" s="22"/>
      <c r="BD144" s="22" t="s">
        <v>136</v>
      </c>
    </row>
    <row r="145" spans="1:56" ht="15" customHeight="1" x14ac:dyDescent="0.3">
      <c r="A145" s="16"/>
      <c r="B145" s="51"/>
      <c r="C145" s="51"/>
      <c r="D145" s="16"/>
      <c r="E145" s="17"/>
      <c r="F145" s="120"/>
      <c r="G145" s="105" t="str">
        <f>IF(OR(G141="",$H$2=""),"",G141-((365.25*$H$2)/16))</f>
        <v/>
      </c>
      <c r="H145" s="19"/>
      <c r="I145" s="19"/>
      <c r="J145" s="19"/>
      <c r="K145" s="19"/>
      <c r="L145" s="19"/>
      <c r="M145" s="110" t="str">
        <f>IF(OR(M141="",$H$2=""),"",M141+((365.25*$H$2)/16))</f>
        <v/>
      </c>
      <c r="N145" s="17"/>
      <c r="O145" s="17"/>
      <c r="P145" s="22"/>
      <c r="Q145" s="22"/>
      <c r="R145" s="22"/>
      <c r="S145" s="22"/>
      <c r="T145" s="22"/>
      <c r="U145" s="22"/>
      <c r="V145" s="22"/>
      <c r="W145" s="22"/>
      <c r="X145" s="22"/>
      <c r="Y145" s="22"/>
      <c r="Z145" s="22"/>
      <c r="AA145" s="22"/>
      <c r="AB145" s="22"/>
      <c r="AC145" s="22"/>
      <c r="AD145" s="22"/>
      <c r="AE145" s="22"/>
      <c r="AF145" s="22"/>
      <c r="AG145" s="22"/>
      <c r="AH145" s="22"/>
      <c r="AI145" s="22"/>
      <c r="AJ145" s="22"/>
      <c r="AK145" s="22"/>
      <c r="AL145" s="22"/>
      <c r="AM145" s="22"/>
      <c r="AN145" s="22"/>
      <c r="AO145" s="22"/>
      <c r="AP145" s="22"/>
      <c r="AQ145" s="22"/>
      <c r="AR145" s="22"/>
      <c r="AS145" s="22"/>
      <c r="AT145" s="22"/>
      <c r="AU145" s="22"/>
      <c r="AV145" s="22"/>
      <c r="AW145" s="22"/>
      <c r="AX145" s="22"/>
      <c r="AY145" s="22"/>
      <c r="AZ145" s="22"/>
      <c r="BA145" s="22"/>
      <c r="BB145" s="22"/>
      <c r="BC145" s="22"/>
      <c r="BD145" s="22" t="s">
        <v>136</v>
      </c>
    </row>
    <row r="146" spans="1:56" ht="15" customHeight="1" x14ac:dyDescent="0.3">
      <c r="A146" s="16"/>
      <c r="B146" s="51"/>
      <c r="C146" s="51"/>
      <c r="D146" s="16"/>
      <c r="E146" s="17"/>
      <c r="F146" s="120"/>
      <c r="G146" s="19"/>
      <c r="H146" s="19"/>
      <c r="I146" s="19"/>
      <c r="J146" s="19"/>
      <c r="K146" s="19"/>
      <c r="L146" s="19"/>
      <c r="M146" s="19"/>
      <c r="N146" s="17"/>
      <c r="O146" s="17"/>
      <c r="P146" s="22"/>
      <c r="Q146" s="22"/>
      <c r="R146" s="22"/>
      <c r="S146" s="22"/>
      <c r="T146" s="22"/>
      <c r="U146" s="22"/>
      <c r="V146" s="22"/>
      <c r="W146" s="22"/>
      <c r="X146" s="22"/>
      <c r="Y146" s="22"/>
      <c r="Z146" s="22"/>
      <c r="AA146" s="22"/>
      <c r="AB146" s="22"/>
      <c r="AC146" s="22"/>
      <c r="AD146" s="22"/>
      <c r="AE146" s="22"/>
      <c r="AF146" s="22"/>
      <c r="AG146" s="22"/>
      <c r="AH146" s="22"/>
      <c r="AI146" s="22"/>
      <c r="AJ146" s="22"/>
      <c r="AK146" s="22"/>
      <c r="AL146" s="22"/>
      <c r="AM146" s="22"/>
      <c r="AN146" s="22"/>
      <c r="AO146" s="22"/>
      <c r="AP146" s="22"/>
      <c r="AQ146" s="22"/>
      <c r="AR146" s="22"/>
      <c r="AS146" s="22"/>
      <c r="AT146" s="22"/>
      <c r="AU146" s="22"/>
      <c r="AV146" s="22"/>
      <c r="AW146" s="22"/>
      <c r="AX146" s="22"/>
      <c r="AY146" s="22"/>
      <c r="AZ146" s="22"/>
      <c r="BA146" s="22"/>
      <c r="BB146" s="22"/>
      <c r="BC146" s="22"/>
      <c r="BD146" s="22" t="s">
        <v>136</v>
      </c>
    </row>
    <row r="147" spans="1:56" ht="15" customHeight="1" x14ac:dyDescent="0.3">
      <c r="A147" s="16"/>
      <c r="B147" s="51"/>
      <c r="C147" s="51"/>
      <c r="D147" s="16"/>
      <c r="E147" s="17"/>
      <c r="F147" s="120"/>
      <c r="G147" s="120"/>
      <c r="H147" s="120"/>
      <c r="I147" s="120"/>
      <c r="J147" s="120"/>
      <c r="K147" s="120"/>
      <c r="L147" s="120"/>
      <c r="M147" s="19"/>
      <c r="N147" s="17"/>
      <c r="O147" s="17"/>
      <c r="P147" s="22"/>
      <c r="Q147" s="22"/>
      <c r="R147" s="22"/>
      <c r="S147" s="22"/>
      <c r="T147" s="22"/>
      <c r="U147" s="22"/>
      <c r="V147" s="22"/>
      <c r="W147" s="22"/>
      <c r="X147" s="22"/>
      <c r="Y147" s="22"/>
      <c r="Z147" s="22"/>
      <c r="AA147" s="22"/>
      <c r="AB147" s="22"/>
      <c r="AC147" s="22"/>
      <c r="AD147" s="22"/>
      <c r="AE147" s="22"/>
      <c r="AF147" s="22"/>
      <c r="AG147" s="22"/>
      <c r="AH147" s="22"/>
      <c r="AI147" s="22"/>
      <c r="AJ147" s="22"/>
      <c r="AK147" s="22"/>
      <c r="AL147" s="22"/>
      <c r="AM147" s="22"/>
      <c r="AN147" s="22"/>
      <c r="AO147" s="22"/>
      <c r="AP147" s="22"/>
      <c r="AQ147" s="22"/>
      <c r="AR147" s="22"/>
      <c r="AS147" s="22"/>
      <c r="AT147" s="22"/>
      <c r="AU147" s="22"/>
      <c r="AV147" s="22"/>
      <c r="AW147" s="22"/>
      <c r="AX147" s="22"/>
      <c r="AY147" s="22"/>
      <c r="AZ147" s="22"/>
      <c r="BA147" s="22"/>
      <c r="BB147" s="22"/>
      <c r="BC147" s="22"/>
      <c r="BD147" s="22" t="s">
        <v>136</v>
      </c>
    </row>
    <row r="148" spans="1:56" ht="15" customHeight="1" x14ac:dyDescent="0.3">
      <c r="A148" s="16"/>
      <c r="B148" s="51"/>
      <c r="C148" s="51"/>
      <c r="D148" s="16"/>
      <c r="E148" s="17"/>
      <c r="F148" s="120"/>
      <c r="G148" s="19"/>
      <c r="H148" s="107" t="str">
        <f>IF(OR(J151="",$H$2=""),"",J151+((365.25*$H$2)/8))</f>
        <v/>
      </c>
      <c r="I148" s="19"/>
      <c r="J148" s="19"/>
      <c r="K148" s="19"/>
      <c r="L148" s="114" t="str">
        <f>IF(OR(M141="",$H$2=""),"",M141+((365.25*$H$2)/8))</f>
        <v/>
      </c>
      <c r="M148" s="19"/>
      <c r="N148" s="17"/>
      <c r="O148" s="17"/>
      <c r="P148" s="22"/>
      <c r="Q148" s="22"/>
      <c r="R148" s="22"/>
      <c r="S148" s="22"/>
      <c r="T148" s="22"/>
      <c r="U148" s="22"/>
      <c r="V148" s="22"/>
      <c r="W148" s="22"/>
      <c r="X148" s="22"/>
      <c r="Y148" s="22"/>
      <c r="Z148" s="22"/>
      <c r="AA148" s="22"/>
      <c r="AB148" s="22"/>
      <c r="AC148" s="22"/>
      <c r="AD148" s="22"/>
      <c r="AE148" s="22"/>
      <c r="AF148" s="22"/>
      <c r="AG148" s="22"/>
      <c r="AH148" s="22"/>
      <c r="AI148" s="22"/>
      <c r="AJ148" s="22"/>
      <c r="AK148" s="22"/>
      <c r="AL148" s="22"/>
      <c r="AM148" s="22"/>
      <c r="AN148" s="22"/>
      <c r="AO148" s="22"/>
      <c r="AP148" s="22"/>
      <c r="AQ148" s="22"/>
      <c r="AR148" s="22"/>
      <c r="AS148" s="22"/>
      <c r="AT148" s="22"/>
      <c r="AU148" s="22"/>
      <c r="AV148" s="22"/>
      <c r="AW148" s="22"/>
      <c r="AX148" s="22"/>
      <c r="AY148" s="22"/>
      <c r="AZ148" s="22"/>
      <c r="BA148" s="22"/>
      <c r="BB148" s="22"/>
      <c r="BC148" s="22"/>
      <c r="BD148" s="22" t="s">
        <v>136</v>
      </c>
    </row>
    <row r="149" spans="1:56" ht="15" customHeight="1" x14ac:dyDescent="0.3">
      <c r="A149" s="16"/>
      <c r="B149" s="51"/>
      <c r="C149" s="51"/>
      <c r="D149" s="16"/>
      <c r="E149" s="17"/>
      <c r="F149" s="120"/>
      <c r="G149" s="19"/>
      <c r="H149" s="19"/>
      <c r="I149" s="19"/>
      <c r="J149" s="19"/>
      <c r="K149" s="19"/>
      <c r="L149" s="19"/>
      <c r="M149" s="19"/>
      <c r="N149" s="17"/>
      <c r="O149" s="17"/>
      <c r="P149" s="22"/>
      <c r="Q149" s="22"/>
      <c r="R149" s="22"/>
      <c r="S149" s="22"/>
      <c r="T149" s="22"/>
      <c r="U149" s="22"/>
      <c r="V149" s="22"/>
      <c r="W149" s="22"/>
      <c r="X149" s="22"/>
      <c r="Y149" s="22"/>
      <c r="Z149" s="22"/>
      <c r="AA149" s="22"/>
      <c r="AB149" s="22"/>
      <c r="AC149" s="22"/>
      <c r="AD149" s="22"/>
      <c r="AE149" s="22"/>
      <c r="AF149" s="22"/>
      <c r="AG149" s="22"/>
      <c r="AH149" s="22"/>
      <c r="AI149" s="22"/>
      <c r="AJ149" s="22"/>
      <c r="AK149" s="22"/>
      <c r="AL149" s="22"/>
      <c r="AM149" s="22"/>
      <c r="AN149" s="22"/>
      <c r="AO149" s="22"/>
      <c r="AP149" s="22"/>
      <c r="AQ149" s="22"/>
      <c r="AR149" s="22"/>
      <c r="AS149" s="22"/>
      <c r="AT149" s="22"/>
      <c r="AU149" s="22"/>
      <c r="AV149" s="22"/>
      <c r="AW149" s="22"/>
      <c r="AX149" s="22"/>
      <c r="AY149" s="22"/>
      <c r="AZ149" s="22"/>
      <c r="BA149" s="22"/>
      <c r="BB149" s="22"/>
      <c r="BC149" s="22"/>
      <c r="BD149" s="22" t="s">
        <v>136</v>
      </c>
    </row>
    <row r="150" spans="1:56" ht="15" customHeight="1" x14ac:dyDescent="0.3">
      <c r="A150" s="16"/>
      <c r="B150" s="51"/>
      <c r="C150" s="51"/>
      <c r="D150" s="16"/>
      <c r="E150" s="17"/>
      <c r="F150" s="120"/>
      <c r="G150" s="19"/>
      <c r="H150" s="19"/>
      <c r="I150" s="115" t="str">
        <f>IF(OR(J151="",$H$2=""),"",J151+((365.25*$H$2)/16))</f>
        <v/>
      </c>
      <c r="J150" s="19"/>
      <c r="K150" s="105" t="str">
        <f>IF(OR(J151="",$H$2=""),"",J151-((365.25*$H$2)/16))</f>
        <v/>
      </c>
      <c r="L150" s="19"/>
      <c r="M150" s="19"/>
      <c r="N150" s="17"/>
      <c r="O150" s="17"/>
      <c r="P150" s="22"/>
      <c r="Q150" s="22"/>
      <c r="R150" s="22"/>
      <c r="S150" s="22"/>
      <c r="T150" s="22"/>
      <c r="U150" s="22"/>
      <c r="V150" s="22"/>
      <c r="W150" s="22"/>
      <c r="X150" s="22"/>
      <c r="Y150" s="22"/>
      <c r="Z150" s="22"/>
      <c r="AA150" s="22"/>
      <c r="AB150" s="22"/>
      <c r="AC150" s="22"/>
      <c r="AD150" s="22"/>
      <c r="AE150" s="22"/>
      <c r="AF150" s="22"/>
      <c r="AG150" s="22"/>
      <c r="AH150" s="22"/>
      <c r="AI150" s="22"/>
      <c r="AJ150" s="22"/>
      <c r="AK150" s="22"/>
      <c r="AL150" s="22"/>
      <c r="AM150" s="22"/>
      <c r="AN150" s="22"/>
      <c r="AO150" s="22"/>
      <c r="AP150" s="22"/>
      <c r="AQ150" s="22"/>
      <c r="AR150" s="22"/>
      <c r="AS150" s="22"/>
      <c r="AT150" s="22"/>
      <c r="AU150" s="22"/>
      <c r="AV150" s="22"/>
      <c r="AW150" s="22"/>
      <c r="AX150" s="22"/>
      <c r="AY150" s="22"/>
      <c r="AZ150" s="22"/>
      <c r="BA150" s="22"/>
      <c r="BB150" s="22"/>
      <c r="BC150" s="22"/>
      <c r="BD150" s="22" t="s">
        <v>136</v>
      </c>
    </row>
    <row r="151" spans="1:56" ht="15" customHeight="1" x14ac:dyDescent="0.3">
      <c r="A151" s="16"/>
      <c r="B151" s="51"/>
      <c r="C151" s="51"/>
      <c r="D151" s="16"/>
      <c r="E151" s="17"/>
      <c r="F151" s="120"/>
      <c r="G151" s="19"/>
      <c r="H151" s="19"/>
      <c r="I151" s="19"/>
      <c r="J151" s="116" t="str">
        <f>IF(OR($H$2="",M141=""),"",M141+((365.25*$H$2)/4))</f>
        <v/>
      </c>
      <c r="K151" s="19"/>
      <c r="L151" s="19"/>
      <c r="M151" s="19"/>
      <c r="N151" s="17"/>
      <c r="O151" s="17"/>
      <c r="P151" s="22"/>
      <c r="Q151" s="22"/>
      <c r="R151" s="22"/>
      <c r="S151" s="22"/>
      <c r="T151" s="22"/>
      <c r="U151" s="22"/>
      <c r="V151" s="22"/>
      <c r="W151" s="22"/>
      <c r="X151" s="22"/>
      <c r="Y151" s="22"/>
      <c r="Z151" s="22"/>
      <c r="AA151" s="22"/>
      <c r="AB151" s="22"/>
      <c r="AC151" s="22"/>
      <c r="AD151" s="22"/>
      <c r="AE151" s="22"/>
      <c r="AF151" s="22"/>
      <c r="AG151" s="22"/>
      <c r="AH151" s="22"/>
      <c r="AI151" s="22"/>
      <c r="AJ151" s="22"/>
      <c r="AK151" s="22"/>
      <c r="AL151" s="22"/>
      <c r="AM151" s="22"/>
      <c r="AN151" s="22"/>
      <c r="AO151" s="22"/>
      <c r="AP151" s="22"/>
      <c r="AQ151" s="22"/>
      <c r="AR151" s="22"/>
      <c r="AS151" s="22"/>
      <c r="AT151" s="22"/>
      <c r="AU151" s="22"/>
      <c r="AV151" s="22"/>
      <c r="AW151" s="22"/>
      <c r="AX151" s="22"/>
      <c r="AY151" s="22"/>
      <c r="AZ151" s="22"/>
      <c r="BA151" s="22"/>
      <c r="BB151" s="22"/>
      <c r="BC151" s="22"/>
      <c r="BD151" s="22" t="s">
        <v>136</v>
      </c>
    </row>
    <row r="152" spans="1:56" ht="15" customHeight="1" x14ac:dyDescent="0.3">
      <c r="A152" s="16"/>
      <c r="B152" s="51"/>
      <c r="C152" s="51"/>
      <c r="D152" s="16"/>
      <c r="E152" s="17"/>
      <c r="F152" s="120"/>
      <c r="G152" s="19"/>
      <c r="H152" s="19"/>
      <c r="I152" s="19"/>
      <c r="J152" s="116"/>
      <c r="K152" s="19"/>
      <c r="L152" s="19"/>
      <c r="M152" s="19"/>
      <c r="N152" s="17"/>
      <c r="O152" s="17"/>
      <c r="P152" s="22"/>
      <c r="Q152" s="22"/>
      <c r="R152" s="22"/>
      <c r="S152" s="22"/>
      <c r="T152" s="22"/>
      <c r="U152" s="22"/>
      <c r="V152" s="22"/>
      <c r="W152" s="22"/>
      <c r="X152" s="22"/>
      <c r="Y152" s="22"/>
      <c r="Z152" s="22"/>
      <c r="AA152" s="22"/>
      <c r="AB152" s="22"/>
      <c r="AC152" s="22"/>
      <c r="AD152" s="22"/>
      <c r="AE152" s="22"/>
      <c r="AF152" s="22"/>
      <c r="AG152" s="22"/>
      <c r="AH152" s="22"/>
      <c r="AI152" s="22"/>
      <c r="AJ152" s="22"/>
      <c r="AK152" s="22"/>
      <c r="AL152" s="22"/>
      <c r="AM152" s="22"/>
      <c r="AN152" s="22"/>
      <c r="AO152" s="22"/>
      <c r="AP152" s="22"/>
      <c r="AQ152" s="22"/>
      <c r="AR152" s="22"/>
      <c r="AS152" s="22"/>
      <c r="AT152" s="22"/>
      <c r="AU152" s="22"/>
      <c r="AV152" s="22"/>
      <c r="AW152" s="22"/>
      <c r="AX152" s="22"/>
      <c r="AY152" s="22"/>
      <c r="AZ152" s="22"/>
      <c r="BA152" s="22"/>
      <c r="BB152" s="22"/>
      <c r="BC152" s="22"/>
      <c r="BD152" s="22" t="s">
        <v>136</v>
      </c>
    </row>
    <row r="153" spans="1:56" ht="15" customHeight="1" x14ac:dyDescent="0.3">
      <c r="A153" s="16"/>
      <c r="B153" s="51"/>
      <c r="C153" s="51"/>
      <c r="D153" s="16"/>
      <c r="E153" s="17"/>
      <c r="F153" s="117" t="str">
        <f>IF(F154="","",AD128)</f>
        <v>Your psychosocial journey through adolescence</v>
      </c>
      <c r="G153" s="19"/>
      <c r="H153" s="19"/>
      <c r="I153" s="19"/>
      <c r="J153" s="19"/>
      <c r="K153" s="19"/>
      <c r="L153" s="19"/>
      <c r="M153" s="19"/>
      <c r="N153" s="17"/>
      <c r="O153" s="17"/>
      <c r="P153" s="22"/>
      <c r="Q153" s="22"/>
      <c r="R153" s="22"/>
      <c r="S153" s="22"/>
      <c r="T153" s="22"/>
      <c r="U153" s="22"/>
      <c r="V153" s="22"/>
      <c r="W153" s="22"/>
      <c r="X153" s="22"/>
      <c r="Y153" s="22"/>
      <c r="Z153" s="22"/>
      <c r="AA153" s="22"/>
      <c r="AB153" s="22"/>
      <c r="AC153" s="22"/>
      <c r="AD153" s="22"/>
      <c r="AE153" s="22"/>
      <c r="AF153" s="22"/>
      <c r="AG153" s="22"/>
      <c r="AH153" s="22"/>
      <c r="AI153" s="22"/>
      <c r="AJ153" s="22"/>
      <c r="AK153" s="22"/>
      <c r="AL153" s="22"/>
      <c r="AM153" s="22"/>
      <c r="AN153" s="22"/>
      <c r="AO153" s="22"/>
      <c r="AP153" s="22"/>
      <c r="AQ153" s="22"/>
      <c r="AR153" s="22"/>
      <c r="AS153" s="22"/>
      <c r="AT153" s="22"/>
      <c r="AU153" s="22"/>
      <c r="AV153" s="22"/>
      <c r="AW153" s="22"/>
      <c r="AX153" s="22"/>
      <c r="AY153" s="22"/>
      <c r="AZ153" s="22"/>
      <c r="BA153" s="22"/>
      <c r="BB153" s="22"/>
      <c r="BC153" s="22"/>
      <c r="BD153" s="22" t="s">
        <v>136</v>
      </c>
    </row>
    <row r="154" spans="1:56" ht="60" customHeight="1" x14ac:dyDescent="0.3">
      <c r="A154" s="16"/>
      <c r="B154" s="51"/>
      <c r="C154" s="51"/>
      <c r="D154" s="16"/>
      <c r="E154" s="17"/>
      <c r="F154" s="119" t="str">
        <f>IF(J130="","Your psychosocial relationships",AC133)</f>
        <v>Your psychosocial relationships</v>
      </c>
      <c r="G154" s="119"/>
      <c r="H154" s="119"/>
      <c r="I154" s="119"/>
      <c r="J154" s="119"/>
      <c r="K154" s="119"/>
      <c r="L154" s="119"/>
      <c r="M154" s="119"/>
      <c r="N154" s="119"/>
      <c r="O154" s="17"/>
      <c r="P154" s="22"/>
      <c r="Q154" s="22"/>
      <c r="R154" s="22"/>
      <c r="S154" s="22"/>
      <c r="T154" s="22"/>
      <c r="U154" s="22"/>
      <c r="V154" s="22"/>
      <c r="W154" s="22"/>
      <c r="X154" s="22"/>
      <c r="Y154" s="22"/>
      <c r="Z154" s="22"/>
      <c r="AA154" s="22"/>
      <c r="AB154" s="22"/>
      <c r="AC154" s="22"/>
      <c r="AD154" s="22"/>
      <c r="AE154" s="22"/>
      <c r="AF154" s="22"/>
      <c r="AG154" s="22"/>
      <c r="AH154" s="22"/>
      <c r="AI154" s="22"/>
      <c r="AJ154" s="22"/>
      <c r="AK154" s="22"/>
      <c r="AL154" s="22"/>
      <c r="AM154" s="22"/>
      <c r="AN154" s="22"/>
      <c r="AO154" s="22"/>
      <c r="AP154" s="22"/>
      <c r="AQ154" s="22"/>
      <c r="AR154" s="22"/>
      <c r="AS154" s="22"/>
      <c r="AT154" s="22"/>
      <c r="AU154" s="22"/>
      <c r="AV154" s="22"/>
      <c r="AW154" s="22"/>
      <c r="AX154" s="22"/>
      <c r="AY154" s="22"/>
      <c r="AZ154" s="22"/>
      <c r="BA154" s="22"/>
      <c r="BB154" s="22"/>
      <c r="BC154" s="22"/>
      <c r="BD154" s="22" t="s">
        <v>136</v>
      </c>
    </row>
    <row r="155" spans="1:56" ht="60" customHeight="1" x14ac:dyDescent="0.3">
      <c r="A155" s="16"/>
      <c r="B155" s="51"/>
      <c r="C155" s="51"/>
      <c r="D155" s="16"/>
      <c r="E155" s="17"/>
      <c r="F155" s="119" t="str">
        <f>IF(J130="","Your age level psychosocial development",AC135)</f>
        <v>Your age level psychosocial development</v>
      </c>
      <c r="G155" s="119"/>
      <c r="H155" s="119"/>
      <c r="I155" s="119"/>
      <c r="J155" s="119"/>
      <c r="K155" s="119"/>
      <c r="L155" s="119"/>
      <c r="M155" s="119"/>
      <c r="N155" s="119"/>
      <c r="O155" s="17"/>
      <c r="P155" s="22"/>
      <c r="Q155" s="22"/>
      <c r="R155" s="22"/>
      <c r="S155" s="22"/>
      <c r="T155" s="22"/>
      <c r="U155" s="22"/>
      <c r="V155" s="22"/>
      <c r="W155" s="22"/>
      <c r="X155" s="22"/>
      <c r="Y155" s="22"/>
      <c r="Z155" s="22"/>
      <c r="AA155" s="22"/>
      <c r="AB155" s="22"/>
      <c r="AC155" s="22"/>
      <c r="AD155" s="22"/>
      <c r="AE155" s="22"/>
      <c r="AF155" s="22"/>
      <c r="AG155" s="22"/>
      <c r="AH155" s="22"/>
      <c r="AI155" s="22"/>
      <c r="AJ155" s="22"/>
      <c r="AK155" s="22"/>
      <c r="AL155" s="22"/>
      <c r="AM155" s="22"/>
      <c r="AN155" s="22"/>
      <c r="AO155" s="22"/>
      <c r="AP155" s="22"/>
      <c r="AQ155" s="22"/>
      <c r="AR155" s="22"/>
      <c r="AS155" s="22"/>
      <c r="AT155" s="22"/>
      <c r="AU155" s="22"/>
      <c r="AV155" s="22"/>
      <c r="AW155" s="22"/>
      <c r="AX155" s="22"/>
      <c r="AY155" s="22"/>
      <c r="AZ155" s="22"/>
      <c r="BA155" s="22"/>
      <c r="BB155" s="22"/>
      <c r="BC155" s="22"/>
      <c r="BD155" s="22" t="s">
        <v>136</v>
      </c>
    </row>
    <row r="156" spans="1:56" ht="60" customHeight="1" x14ac:dyDescent="0.3">
      <c r="A156" s="16"/>
      <c r="B156" s="133" t="s">
        <v>187</v>
      </c>
      <c r="C156" s="133"/>
      <c r="D156" s="16"/>
      <c r="E156" s="17"/>
      <c r="F156" s="138" t="str">
        <f>IF(J130="","Your evolving psychosocial orientation",AC139)</f>
        <v>Your evolving psychosocial orientation</v>
      </c>
      <c r="G156" s="149"/>
      <c r="H156" s="149"/>
      <c r="I156" s="149"/>
      <c r="J156" s="149"/>
      <c r="K156" s="149"/>
      <c r="L156" s="149"/>
      <c r="M156" s="149"/>
      <c r="N156" s="149"/>
      <c r="O156" s="17"/>
      <c r="P156" s="22"/>
      <c r="R156" s="22"/>
      <c r="S156" s="22"/>
      <c r="T156" s="22"/>
      <c r="U156" s="22"/>
      <c r="V156" s="22"/>
      <c r="W156" s="22"/>
      <c r="X156" s="22"/>
      <c r="Y156" s="22"/>
      <c r="Z156" s="22"/>
      <c r="AA156" s="22"/>
      <c r="AB156" s="22"/>
      <c r="AC156" s="22"/>
      <c r="AD156" s="22"/>
      <c r="AE156" s="22"/>
      <c r="AF156" s="22"/>
      <c r="AG156" s="22"/>
      <c r="AH156" s="22"/>
      <c r="AI156" s="22"/>
      <c r="AJ156" s="22"/>
      <c r="AK156" s="22"/>
      <c r="AL156" s="22"/>
      <c r="AM156" s="22"/>
      <c r="AN156" s="22"/>
      <c r="AO156" s="22"/>
      <c r="AP156" s="22"/>
      <c r="AQ156" s="22"/>
      <c r="AR156" s="22"/>
      <c r="AS156" s="22"/>
      <c r="AT156" s="22"/>
      <c r="AU156" s="22"/>
      <c r="AV156" s="22"/>
      <c r="AW156" s="22"/>
      <c r="AX156" s="22"/>
      <c r="AY156" s="22"/>
      <c r="AZ156" s="22"/>
      <c r="BA156" s="22"/>
      <c r="BB156" s="22"/>
      <c r="BC156" s="22"/>
      <c r="BD156" s="22" t="s">
        <v>136</v>
      </c>
    </row>
    <row r="157" spans="1:56" ht="15" customHeight="1" x14ac:dyDescent="0.3">
      <c r="A157" s="16"/>
      <c r="B157" s="133"/>
      <c r="C157" s="133"/>
      <c r="D157" s="16"/>
      <c r="E157" s="17"/>
      <c r="F157" s="120"/>
      <c r="G157" s="19"/>
      <c r="H157" s="19"/>
      <c r="I157" s="19"/>
      <c r="J157" s="19"/>
      <c r="K157" s="19"/>
      <c r="L157" s="19"/>
      <c r="M157" s="19"/>
      <c r="N157" s="17"/>
      <c r="O157" s="17"/>
      <c r="P157" s="22"/>
      <c r="Q157" s="22"/>
      <c r="R157" s="22"/>
      <c r="S157" s="22"/>
      <c r="T157" s="22"/>
      <c r="U157" s="22"/>
      <c r="V157" s="22"/>
      <c r="W157" s="22"/>
      <c r="X157" s="22"/>
      <c r="Y157" s="22"/>
      <c r="Z157" s="22"/>
      <c r="AA157" s="22"/>
      <c r="AB157" s="22"/>
      <c r="AC157" s="22"/>
      <c r="AD157" s="22"/>
      <c r="AE157" s="22"/>
      <c r="AF157" s="22"/>
      <c r="AG157" s="22"/>
      <c r="AH157" s="22"/>
      <c r="AI157" s="22"/>
      <c r="AJ157" s="22"/>
      <c r="AK157" s="22"/>
      <c r="AL157" s="22"/>
      <c r="AM157" s="22"/>
      <c r="AN157" s="22"/>
      <c r="AO157" s="22"/>
      <c r="AP157" s="22"/>
      <c r="AQ157" s="22"/>
      <c r="AR157" s="22"/>
      <c r="AS157" s="22"/>
      <c r="AT157" s="22"/>
      <c r="AU157" s="22"/>
      <c r="AV157" s="22"/>
      <c r="AW157" s="22"/>
      <c r="AX157" s="22"/>
      <c r="AY157" s="22"/>
      <c r="AZ157" s="22"/>
      <c r="BA157" s="22"/>
      <c r="BB157" s="22"/>
      <c r="BC157" s="22"/>
      <c r="BD157" s="22" t="s">
        <v>136</v>
      </c>
    </row>
    <row r="158" spans="1:56" ht="15" customHeight="1" x14ac:dyDescent="0.3">
      <c r="A158" s="16"/>
      <c r="B158" s="133"/>
      <c r="C158" s="133"/>
      <c r="D158" s="16"/>
      <c r="E158" s="17"/>
      <c r="F158" s="120"/>
      <c r="G158" s="19"/>
      <c r="H158" s="19"/>
      <c r="I158" s="19"/>
      <c r="J158" s="19"/>
      <c r="K158" s="19"/>
      <c r="L158" s="19"/>
      <c r="M158" s="19"/>
      <c r="N158" s="17"/>
      <c r="O158" s="17"/>
      <c r="P158" s="22"/>
      <c r="Q158" s="22"/>
      <c r="R158" s="22"/>
      <c r="S158" s="22"/>
      <c r="T158" s="22"/>
      <c r="U158" s="22"/>
      <c r="V158" s="22"/>
      <c r="W158" s="22"/>
      <c r="X158" s="22"/>
      <c r="Y158" s="22"/>
      <c r="Z158" s="22"/>
      <c r="AA158" s="22"/>
      <c r="AB158" s="22"/>
      <c r="AC158" s="22"/>
      <c r="AD158" s="22"/>
      <c r="AE158" s="22"/>
      <c r="AF158" s="22"/>
      <c r="AG158" s="22"/>
      <c r="AH158" s="22"/>
      <c r="AI158" s="22"/>
      <c r="AJ158" s="22"/>
      <c r="AK158" s="22"/>
      <c r="AL158" s="22"/>
      <c r="AM158" s="22"/>
      <c r="AN158" s="22"/>
      <c r="AO158" s="22"/>
      <c r="AP158" s="22"/>
      <c r="AQ158" s="22"/>
      <c r="AR158" s="22"/>
      <c r="AS158" s="22"/>
      <c r="AT158" s="22"/>
      <c r="AU158" s="22"/>
      <c r="AV158" s="22"/>
      <c r="AW158" s="22"/>
      <c r="AX158" s="22"/>
      <c r="AY158" s="22"/>
      <c r="AZ158" s="22"/>
      <c r="BA158" s="22"/>
      <c r="BB158" s="22"/>
      <c r="BC158" s="22"/>
      <c r="BD158" s="22" t="s">
        <v>136</v>
      </c>
    </row>
    <row r="159" spans="1:56" ht="15" customHeight="1" x14ac:dyDescent="0.3">
      <c r="A159" s="16"/>
      <c r="B159" s="51"/>
      <c r="C159" s="51"/>
      <c r="D159" s="16"/>
      <c r="E159" s="17"/>
      <c r="F159" s="120"/>
      <c r="G159" s="19"/>
      <c r="H159" s="19"/>
      <c r="I159" s="19"/>
      <c r="J159" s="19"/>
      <c r="K159" s="19"/>
      <c r="L159" s="19"/>
      <c r="M159" s="19"/>
      <c r="N159" s="17"/>
      <c r="O159" s="17"/>
      <c r="P159" s="22"/>
      <c r="Q159" s="22"/>
      <c r="R159" s="22"/>
      <c r="S159" s="22"/>
      <c r="T159" s="22"/>
      <c r="U159" s="22"/>
      <c r="V159" s="22"/>
      <c r="W159" s="22"/>
      <c r="X159" s="22"/>
      <c r="Y159" s="22"/>
      <c r="Z159" s="22"/>
      <c r="AA159" s="22"/>
      <c r="AB159" s="22"/>
      <c r="AC159" s="22"/>
      <c r="AD159" s="22"/>
      <c r="AE159" s="22"/>
      <c r="AF159" s="22"/>
      <c r="AG159" s="22"/>
      <c r="AH159" s="22"/>
      <c r="AI159" s="22"/>
      <c r="AJ159" s="22"/>
      <c r="AK159" s="22"/>
      <c r="AL159" s="22"/>
      <c r="AM159" s="22"/>
      <c r="AN159" s="22"/>
      <c r="AO159" s="22"/>
      <c r="AP159" s="22"/>
      <c r="AQ159" s="22"/>
      <c r="AR159" s="22"/>
      <c r="AS159" s="22"/>
      <c r="AT159" s="22"/>
      <c r="AU159" s="22"/>
      <c r="AV159" s="22"/>
      <c r="AW159" s="22"/>
      <c r="AX159" s="22"/>
      <c r="AY159" s="22"/>
      <c r="AZ159" s="22"/>
      <c r="BA159" s="22"/>
      <c r="BB159" s="22"/>
      <c r="BC159" s="22"/>
      <c r="BD159" s="22" t="s">
        <v>136</v>
      </c>
    </row>
    <row r="160" spans="1:56" ht="30" customHeight="1" x14ac:dyDescent="0.6">
      <c r="A160" s="125" t="s">
        <v>188</v>
      </c>
      <c r="B160" s="90"/>
      <c r="C160" s="90"/>
      <c r="D160" s="199" t="s">
        <v>482</v>
      </c>
      <c r="E160" s="92" t="s">
        <v>189</v>
      </c>
      <c r="F160" s="93"/>
      <c r="G160" s="93"/>
      <c r="H160" s="93"/>
      <c r="I160" s="93"/>
      <c r="J160" s="93"/>
      <c r="K160" s="93"/>
      <c r="L160" s="93"/>
      <c r="M160" s="93"/>
      <c r="N160" s="93"/>
      <c r="O160" s="94" t="s">
        <v>190</v>
      </c>
      <c r="P160" s="22"/>
      <c r="Q160" s="22"/>
      <c r="R160" s="22"/>
      <c r="S160" s="22"/>
      <c r="T160" s="22"/>
      <c r="U160" s="22"/>
      <c r="V160" s="22"/>
      <c r="W160" s="22"/>
      <c r="X160" s="22"/>
      <c r="Y160" s="22"/>
      <c r="Z160" s="22"/>
      <c r="AA160" s="95">
        <f>AA128+1</f>
        <v>5</v>
      </c>
      <c r="AB160" s="22"/>
      <c r="AC160" s="22"/>
      <c r="AD160" s="96" t="s">
        <v>191</v>
      </c>
      <c r="AE160" s="22"/>
      <c r="AF160" s="22"/>
      <c r="AG160" s="22"/>
      <c r="AH160" s="22"/>
      <c r="AI160" s="22"/>
      <c r="AJ160" s="22"/>
      <c r="AK160" s="22"/>
      <c r="AL160" s="22"/>
      <c r="AM160" s="22"/>
      <c r="AN160" s="22"/>
      <c r="AO160" s="22"/>
      <c r="AP160" s="22"/>
      <c r="AQ160" s="22"/>
      <c r="AR160" s="22"/>
      <c r="AS160" s="22"/>
      <c r="AT160" s="22"/>
      <c r="AU160" s="22"/>
      <c r="AV160" s="22"/>
      <c r="AW160" s="22"/>
      <c r="AX160" s="22"/>
      <c r="AY160" s="22"/>
      <c r="AZ160" s="22"/>
      <c r="BA160" s="22"/>
      <c r="BB160" s="22"/>
      <c r="BC160" s="22"/>
      <c r="BD160" s="22" t="s">
        <v>136</v>
      </c>
    </row>
    <row r="161" spans="1:56" ht="15" customHeight="1" x14ac:dyDescent="0.3">
      <c r="A161" s="16"/>
      <c r="B161" s="15"/>
      <c r="C161" s="15"/>
      <c r="D161" s="16"/>
      <c r="E161" s="17"/>
      <c r="F161" s="17"/>
      <c r="G161" s="19"/>
      <c r="H161" s="19"/>
      <c r="I161" s="19"/>
      <c r="J161" s="19"/>
      <c r="K161" s="19"/>
      <c r="L161" s="19"/>
      <c r="M161" s="19"/>
      <c r="N161" s="17"/>
      <c r="O161" s="17"/>
      <c r="P161" s="22"/>
      <c r="Q161" s="22"/>
      <c r="R161" s="22"/>
      <c r="S161" s="22"/>
      <c r="T161" s="22"/>
      <c r="U161" s="22"/>
      <c r="V161" s="22"/>
      <c r="W161" s="22"/>
      <c r="X161" s="22"/>
      <c r="Y161" s="22"/>
      <c r="Z161" s="22"/>
      <c r="AA161" s="97">
        <f ca="1">IF(AND(J162&lt;$AA$1,J163&gt;$AA$1),1,0)</f>
        <v>0</v>
      </c>
      <c r="AB161" s="22"/>
      <c r="AC161" s="22"/>
      <c r="AD161" s="26"/>
      <c r="AE161" s="27" t="s">
        <v>4</v>
      </c>
      <c r="AF161" s="23">
        <f>$AL$2</f>
        <v>0</v>
      </c>
      <c r="AG161" s="22"/>
      <c r="AH161" s="31"/>
      <c r="AI161" s="32" t="s">
        <v>7</v>
      </c>
      <c r="AJ161" s="24">
        <f>$AL$3</f>
        <v>0</v>
      </c>
      <c r="AK161" s="22"/>
      <c r="AL161" s="22"/>
      <c r="AM161" s="22"/>
      <c r="AN161" s="22"/>
      <c r="AO161" s="22"/>
      <c r="AP161" s="22"/>
      <c r="AQ161" s="22"/>
      <c r="AR161" s="22"/>
      <c r="AS161" s="22"/>
      <c r="AT161" s="22"/>
      <c r="AU161" s="22"/>
      <c r="AV161" s="22"/>
      <c r="AW161" s="22"/>
      <c r="AX161" s="22"/>
      <c r="AY161" s="22"/>
      <c r="AZ161" s="22"/>
      <c r="BA161" s="22"/>
      <c r="BB161" s="22"/>
      <c r="BC161" s="22"/>
      <c r="BD161" s="22" t="s">
        <v>136</v>
      </c>
    </row>
    <row r="162" spans="1:56" ht="15" customHeight="1" thickBot="1" x14ac:dyDescent="0.35">
      <c r="A162" s="16"/>
      <c r="B162" s="15"/>
      <c r="C162" s="134" t="s">
        <v>192</v>
      </c>
      <c r="D162" s="16"/>
      <c r="E162" s="17"/>
      <c r="F162" s="120"/>
      <c r="G162" s="19"/>
      <c r="H162" s="19"/>
      <c r="I162" s="19"/>
      <c r="J162" s="99" t="str">
        <f>IF(J131="","",J131)</f>
        <v/>
      </c>
      <c r="K162" s="19"/>
      <c r="L162" s="19"/>
      <c r="M162" s="19"/>
      <c r="N162" s="17"/>
      <c r="O162" s="17"/>
      <c r="P162" s="22"/>
      <c r="Q162" s="22"/>
      <c r="R162" s="22"/>
      <c r="S162" s="22"/>
      <c r="T162" s="22"/>
      <c r="U162" s="22"/>
      <c r="V162" s="22"/>
      <c r="W162" s="22"/>
      <c r="X162" s="22"/>
      <c r="Y162" s="22"/>
      <c r="Z162" s="22"/>
      <c r="AA162" s="22"/>
      <c r="AB162" s="22"/>
      <c r="AC162" s="22"/>
      <c r="AD162" s="22"/>
      <c r="AE162" s="22"/>
      <c r="AF162" s="22"/>
      <c r="AG162" s="22"/>
      <c r="AH162" s="22"/>
      <c r="AI162" s="22"/>
      <c r="AJ162" s="22"/>
      <c r="AK162" s="22"/>
      <c r="AL162" s="22"/>
      <c r="AM162" s="22"/>
      <c r="AN162" s="22"/>
      <c r="AO162" s="22"/>
      <c r="AP162" s="22"/>
      <c r="AQ162" s="22"/>
      <c r="AR162" s="22"/>
      <c r="AS162" s="22"/>
      <c r="AT162" s="22"/>
      <c r="AU162" s="22"/>
      <c r="AV162" s="22"/>
      <c r="AW162" s="22"/>
      <c r="AX162" s="22"/>
      <c r="AY162" s="22"/>
      <c r="AZ162" s="22"/>
      <c r="BA162" s="22"/>
      <c r="BB162" s="22"/>
      <c r="BC162" s="22"/>
      <c r="BD162" s="22" t="s">
        <v>136</v>
      </c>
    </row>
    <row r="163" spans="1:56" ht="15" customHeight="1" thickTop="1" x14ac:dyDescent="0.3">
      <c r="A163" s="16"/>
      <c r="B163" s="15"/>
      <c r="C163" s="134"/>
      <c r="D163" s="16"/>
      <c r="E163" s="17"/>
      <c r="F163" s="120"/>
      <c r="G163" s="19"/>
      <c r="H163" s="19"/>
      <c r="I163" s="19"/>
      <c r="J163" s="100" t="str">
        <f>IF(OR($H$2="",G173=""),"",G173+((365.25*$H$2)/4))</f>
        <v/>
      </c>
      <c r="K163" s="19"/>
      <c r="L163" s="19"/>
      <c r="M163" s="19"/>
      <c r="N163" s="17"/>
      <c r="O163" s="17"/>
      <c r="P163" s="22"/>
      <c r="Q163" s="22"/>
      <c r="R163" s="22"/>
      <c r="S163" s="22"/>
      <c r="T163" s="22"/>
      <c r="U163" s="22"/>
      <c r="V163" s="22"/>
      <c r="W163" s="22"/>
      <c r="X163" s="22"/>
      <c r="Y163" s="22"/>
      <c r="Z163" s="22"/>
      <c r="AA163" s="101">
        <f ca="1">IF(J162&gt;$AA$1,1,0)</f>
        <v>1</v>
      </c>
      <c r="AB163" s="102" t="s">
        <v>130</v>
      </c>
      <c r="AC163" s="103" t="str">
        <f ca="1">IF(AND($AA$1&gt;J162,$AA$1&lt;J163),AD163,AD164)</f>
        <v>Or that</v>
      </c>
      <c r="AD163" s="103" t="s">
        <v>131</v>
      </c>
      <c r="AE163" s="22"/>
      <c r="AF163" s="22"/>
      <c r="AG163" s="22"/>
      <c r="AH163" s="22"/>
      <c r="AI163" s="22"/>
      <c r="AJ163" s="22"/>
      <c r="AK163" s="22"/>
      <c r="AL163" s="22"/>
      <c r="AM163" s="22"/>
      <c r="AN163" s="22"/>
      <c r="AO163" s="22"/>
      <c r="AP163" s="22"/>
      <c r="AQ163" s="22"/>
      <c r="AR163" s="22"/>
      <c r="AS163" s="22"/>
      <c r="AT163" s="22"/>
      <c r="AU163" s="22"/>
      <c r="AV163" s="22"/>
      <c r="AW163" s="22"/>
      <c r="AX163" s="22"/>
      <c r="AY163" s="22"/>
      <c r="AZ163" s="22"/>
      <c r="BA163" s="22"/>
      <c r="BB163" s="22"/>
      <c r="BC163" s="22"/>
      <c r="BD163" s="22" t="s">
        <v>136</v>
      </c>
    </row>
    <row r="164" spans="1:56" ht="15" customHeight="1" x14ac:dyDescent="0.3">
      <c r="A164" s="16"/>
      <c r="B164" s="15"/>
      <c r="C164" s="134"/>
      <c r="D164" s="16"/>
      <c r="E164" s="17"/>
      <c r="F164" s="120"/>
      <c r="G164" s="19"/>
      <c r="H164" s="19"/>
      <c r="I164" s="104" t="str">
        <f>IF(OR(J163="",$H$2=""),"",J163-((365.25*$H$2)/16))</f>
        <v/>
      </c>
      <c r="J164" s="19"/>
      <c r="K164" s="105" t="str">
        <f>IF(OR(J162="",$H$2=""),"",J162+((365.25*$H$2)/16))</f>
        <v/>
      </c>
      <c r="L164" s="19"/>
      <c r="M164" s="19"/>
      <c r="N164" s="17"/>
      <c r="O164" s="17"/>
      <c r="P164" s="22"/>
      <c r="Q164" s="22"/>
      <c r="R164" s="22"/>
      <c r="S164" s="22"/>
      <c r="T164" s="22"/>
      <c r="U164" s="22"/>
      <c r="V164" s="22"/>
      <c r="W164" s="22"/>
      <c r="X164" s="22"/>
      <c r="Y164" s="22"/>
      <c r="Z164" s="22"/>
      <c r="AA164" s="22"/>
      <c r="AB164" s="22"/>
      <c r="AC164" s="103"/>
      <c r="AD164" s="103" t="s">
        <v>132</v>
      </c>
      <c r="AE164" s="22"/>
      <c r="AF164" s="22"/>
      <c r="AG164" s="22"/>
      <c r="AH164" s="22"/>
      <c r="AI164" s="22"/>
      <c r="AJ164" s="22"/>
      <c r="AK164" s="22"/>
      <c r="AL164" s="22"/>
      <c r="AM164" s="22"/>
      <c r="AN164" s="22"/>
      <c r="AO164" s="22"/>
      <c r="AP164" s="22"/>
      <c r="AQ164" s="22"/>
      <c r="AR164" s="22"/>
      <c r="AS164" s="22"/>
      <c r="AT164" s="22"/>
      <c r="AU164" s="22"/>
      <c r="AV164" s="22"/>
      <c r="AW164" s="22"/>
      <c r="AX164" s="22"/>
      <c r="AY164" s="22"/>
      <c r="AZ164" s="22"/>
      <c r="BA164" s="22"/>
      <c r="BB164" s="22"/>
      <c r="BC164" s="22"/>
      <c r="BD164" s="22" t="s">
        <v>136</v>
      </c>
    </row>
    <row r="165" spans="1:56" ht="15" customHeight="1" x14ac:dyDescent="0.3">
      <c r="A165" s="16"/>
      <c r="B165" s="15"/>
      <c r="C165" s="134"/>
      <c r="D165" s="16"/>
      <c r="E165" s="17"/>
      <c r="F165" s="120"/>
      <c r="G165" s="19"/>
      <c r="H165" s="19"/>
      <c r="I165" s="19"/>
      <c r="J165" s="19"/>
      <c r="K165" s="19"/>
      <c r="L165" s="19"/>
      <c r="M165" s="19"/>
      <c r="N165" s="17"/>
      <c r="O165" s="17"/>
      <c r="P165" s="22"/>
      <c r="Q165" s="22"/>
      <c r="R165" s="22"/>
      <c r="S165" s="22"/>
      <c r="T165" s="22"/>
      <c r="U165" s="22"/>
      <c r="V165" s="22"/>
      <c r="W165" s="22"/>
      <c r="X165" s="22"/>
      <c r="Y165" s="22"/>
      <c r="Z165" s="22"/>
      <c r="AA165" s="101">
        <f ca="1">IF(M173&gt;$AA$1,1,0)</f>
        <v>1</v>
      </c>
      <c r="AB165" s="106" t="s">
        <v>134</v>
      </c>
      <c r="AC165" s="200" t="str">
        <f ca="1">IF(J$163&lt;$AA$1,AD165,AD166)</f>
        <v>You likely will leave home for the first time in this season cycle. Whether you leave home to start a family, go off to college, join the military, or join some commune, your social universe will expand to take in many new relationships. You may find new psychosocial needs, but new social capital to meet them.</v>
      </c>
      <c r="AD165" s="22" t="s">
        <v>193</v>
      </c>
      <c r="AE165" s="22"/>
      <c r="AF165" s="22"/>
      <c r="AG165" s="22"/>
      <c r="AH165" s="22"/>
      <c r="AI165" s="22"/>
      <c r="AJ165" s="22"/>
      <c r="AK165" s="22"/>
      <c r="AL165" s="22"/>
      <c r="AM165" s="22"/>
      <c r="AN165" s="22"/>
      <c r="AO165" s="22"/>
      <c r="AP165" s="22"/>
      <c r="AQ165" s="22"/>
      <c r="AR165" s="22"/>
      <c r="AS165" s="22"/>
      <c r="AT165" s="22"/>
      <c r="AU165" s="22"/>
      <c r="AV165" s="22"/>
      <c r="AW165" s="22"/>
      <c r="AX165" s="22"/>
      <c r="AY165" s="22"/>
      <c r="AZ165" s="22"/>
      <c r="BA165" s="22"/>
      <c r="BB165" s="22"/>
      <c r="BC165" s="22"/>
      <c r="BD165" s="22" t="s">
        <v>136</v>
      </c>
    </row>
    <row r="166" spans="1:56" ht="15" customHeight="1" x14ac:dyDescent="0.3">
      <c r="A166" s="16"/>
      <c r="B166" s="15"/>
      <c r="C166" s="134"/>
      <c r="D166" s="16"/>
      <c r="E166" s="17"/>
      <c r="F166" s="120"/>
      <c r="G166" s="19"/>
      <c r="H166" s="107" t="str">
        <f>IF(OR(G173="",$H$2=""),"",G173+((365.25*$H$2)/8))</f>
        <v/>
      </c>
      <c r="I166" s="19"/>
      <c r="J166" s="19"/>
      <c r="K166" s="19"/>
      <c r="L166" s="108" t="str">
        <f>IF(OR(M173="",$H$2=""),"",M173-((365.25*$H$2)/8))</f>
        <v/>
      </c>
      <c r="M166" s="19"/>
      <c r="N166" s="17"/>
      <c r="O166" s="17"/>
      <c r="P166" s="22"/>
      <c r="Q166" s="22"/>
      <c r="R166" s="22"/>
      <c r="S166" s="22"/>
      <c r="T166" s="22"/>
      <c r="U166" s="22"/>
      <c r="V166" s="22"/>
      <c r="W166" s="22"/>
      <c r="X166" s="22"/>
      <c r="Y166" s="22"/>
      <c r="Z166" s="22"/>
      <c r="AA166" s="22"/>
      <c r="AB166" s="22"/>
      <c r="AC166" s="202"/>
      <c r="AD166" s="22" t="s">
        <v>508</v>
      </c>
      <c r="AE166" s="22"/>
      <c r="AF166" s="22"/>
      <c r="AG166" s="22"/>
      <c r="AH166" s="22"/>
      <c r="AI166" s="22"/>
      <c r="AJ166" s="22"/>
      <c r="AK166" s="22"/>
      <c r="AL166" s="22"/>
      <c r="AM166" s="22"/>
      <c r="AN166" s="22"/>
      <c r="AO166" s="22"/>
      <c r="AP166" s="22"/>
      <c r="AQ166" s="22"/>
      <c r="AR166" s="22"/>
      <c r="AS166" s="22"/>
      <c r="AT166" s="22"/>
      <c r="AU166" s="22"/>
      <c r="AV166" s="22"/>
      <c r="AW166" s="22"/>
      <c r="AX166" s="22"/>
      <c r="AY166" s="22"/>
      <c r="AZ166" s="22"/>
      <c r="BA166" s="22"/>
      <c r="BB166" s="22"/>
      <c r="BC166" s="22"/>
      <c r="BD166" s="22" t="s">
        <v>136</v>
      </c>
    </row>
    <row r="167" spans="1:56" ht="15" customHeight="1" x14ac:dyDescent="0.3">
      <c r="A167" s="16"/>
      <c r="B167" s="15"/>
      <c r="C167" s="134"/>
      <c r="D167" s="16"/>
      <c r="E167" s="17"/>
      <c r="F167" s="120"/>
      <c r="G167" s="120"/>
      <c r="H167" s="120"/>
      <c r="I167" s="120"/>
      <c r="J167" s="120"/>
      <c r="K167" s="120"/>
      <c r="L167" s="120"/>
      <c r="M167" s="120"/>
      <c r="N167" s="17"/>
      <c r="O167" s="17"/>
      <c r="P167" s="22"/>
      <c r="Q167" s="22"/>
      <c r="R167" s="22"/>
      <c r="S167" s="22"/>
      <c r="T167" s="22"/>
      <c r="U167" s="22"/>
      <c r="V167" s="22"/>
      <c r="W167" s="22"/>
      <c r="X167" s="22"/>
      <c r="Y167" s="22"/>
      <c r="Z167" s="22"/>
      <c r="AA167" s="101">
        <f ca="1">IF(J183&gt;$AA$1,1,0)</f>
        <v>1</v>
      </c>
      <c r="AB167" s="106" t="s">
        <v>138</v>
      </c>
      <c r="AC167" s="200" t="str">
        <f ca="1">IF(J$163&lt;$AA$1,AD167,AD168)</f>
        <v>Erikson’s stages of psychosocial development calls for intimacy versus isolation. You form more relationships away from home. According to Marcia, the better your self-concept in youth, the better your intimate attachments in early adulthood.</v>
      </c>
      <c r="AD167" s="22" t="s">
        <v>194</v>
      </c>
      <c r="AE167" s="22"/>
      <c r="AF167" s="22"/>
      <c r="AG167" s="22"/>
      <c r="AH167" s="22"/>
      <c r="AI167" s="22"/>
      <c r="AJ167" s="22"/>
      <c r="AK167" s="22"/>
      <c r="AL167" s="22"/>
      <c r="AM167" s="22"/>
      <c r="AN167" s="22"/>
      <c r="AO167" s="22"/>
      <c r="AP167" s="22"/>
      <c r="AQ167" s="22"/>
      <c r="AR167" s="22"/>
      <c r="AS167" s="22"/>
      <c r="AT167" s="22"/>
      <c r="AU167" s="22"/>
      <c r="AV167" s="22"/>
      <c r="AW167" s="22"/>
      <c r="AX167" s="22"/>
      <c r="AY167" s="22"/>
      <c r="AZ167" s="22"/>
      <c r="BA167" s="22"/>
      <c r="BB167" s="22"/>
      <c r="BC167" s="22"/>
      <c r="BD167" s="22" t="s">
        <v>136</v>
      </c>
    </row>
    <row r="168" spans="1:56" ht="15" customHeight="1" x14ac:dyDescent="0.3">
      <c r="A168" s="16"/>
      <c r="B168" s="15"/>
      <c r="C168" s="134"/>
      <c r="D168" s="16"/>
      <c r="E168" s="17"/>
      <c r="F168" s="120"/>
      <c r="G168" s="19"/>
      <c r="H168" s="19"/>
      <c r="I168" s="19"/>
      <c r="J168" s="19"/>
      <c r="K168" s="19"/>
      <c r="L168" s="19"/>
      <c r="M168" s="19"/>
      <c r="N168" s="17"/>
      <c r="O168" s="17"/>
      <c r="P168" s="22"/>
      <c r="Q168" s="22"/>
      <c r="R168" s="22"/>
      <c r="S168" s="22"/>
      <c r="T168" s="22"/>
      <c r="U168" s="22"/>
      <c r="V168" s="22"/>
      <c r="W168" s="22"/>
      <c r="X168" s="22"/>
      <c r="Y168" s="22"/>
      <c r="Z168" s="22"/>
      <c r="AA168" s="22"/>
      <c r="AB168" s="22"/>
      <c r="AC168" s="202"/>
      <c r="AD168" s="22" t="s">
        <v>194</v>
      </c>
      <c r="AE168" s="22"/>
      <c r="AF168" s="22"/>
      <c r="AG168" s="22"/>
      <c r="AH168" s="22"/>
      <c r="AI168" s="22"/>
      <c r="AJ168" s="22"/>
      <c r="AK168" s="22"/>
      <c r="AL168" s="22"/>
      <c r="AM168" s="22"/>
      <c r="AN168" s="22"/>
      <c r="AO168" s="22"/>
      <c r="AP168" s="22"/>
      <c r="AQ168" s="22"/>
      <c r="AR168" s="22"/>
      <c r="AS168" s="22"/>
      <c r="AT168" s="22"/>
      <c r="AU168" s="22"/>
      <c r="AV168" s="22"/>
      <c r="AW168" s="22"/>
      <c r="AX168" s="22"/>
      <c r="AY168" s="22"/>
      <c r="AZ168" s="22"/>
      <c r="BA168" s="22"/>
      <c r="BB168" s="22"/>
      <c r="BC168" s="22"/>
      <c r="BD168" s="22" t="s">
        <v>136</v>
      </c>
    </row>
    <row r="169" spans="1:56" ht="15" customHeight="1" x14ac:dyDescent="0.3">
      <c r="A169" s="16"/>
      <c r="B169" s="15"/>
      <c r="C169" s="134"/>
      <c r="D169" s="16"/>
      <c r="E169" s="17"/>
      <c r="F169" s="120"/>
      <c r="G169" s="105" t="str">
        <f>IF(OR(G173="",$H$2=""),"",G173+((365.25*$H$2)/16))</f>
        <v/>
      </c>
      <c r="H169" s="19"/>
      <c r="I169" s="19"/>
      <c r="J169" s="19"/>
      <c r="K169" s="19"/>
      <c r="L169" s="19"/>
      <c r="M169" s="110" t="str">
        <f>IF(OR(M173="",$H$2=""),"",M173-((365.25*$H$2)/16))</f>
        <v/>
      </c>
      <c r="N169" s="17"/>
      <c r="O169" s="17"/>
      <c r="P169" s="22"/>
      <c r="Q169" s="22"/>
      <c r="R169" s="22"/>
      <c r="S169" s="22"/>
      <c r="T169" s="22"/>
      <c r="U169" s="22"/>
      <c r="V169" s="22"/>
      <c r="W169" s="22"/>
      <c r="X169" s="22"/>
      <c r="Y169" s="22"/>
      <c r="Z169" s="22"/>
      <c r="AA169" s="101">
        <f ca="1">IF(G173&gt;$AA$1,1,0)</f>
        <v>1</v>
      </c>
      <c r="AB169" s="106" t="s">
        <v>140</v>
      </c>
      <c r="AC169" s="203" t="str">
        <f ca="1">IF(J$163&lt;$AA$1,AD169,AD170)</f>
        <v xml:space="preserve">You reach the age to vote. Politics become real for you, or you take public policy for granted and vote little if at all. Disengaging could be a sign of disenchantment with limited political options. </v>
      </c>
      <c r="AD169" s="22" t="s">
        <v>195</v>
      </c>
      <c r="AE169" s="22"/>
      <c r="AF169" s="22"/>
      <c r="AG169" s="22"/>
      <c r="AH169" s="22"/>
      <c r="AI169" s="22"/>
      <c r="AJ169" s="22"/>
      <c r="AK169" s="144"/>
      <c r="AL169" s="22"/>
      <c r="AM169" s="22"/>
      <c r="AN169" s="22"/>
      <c r="AO169" s="22"/>
      <c r="AP169" s="22"/>
      <c r="AQ169" s="22"/>
      <c r="AR169" s="22"/>
      <c r="AS169" s="22"/>
      <c r="AT169" s="22"/>
      <c r="AU169" s="22"/>
      <c r="AV169" s="22"/>
      <c r="AW169" s="22"/>
      <c r="AX169" s="22"/>
      <c r="AY169" s="22"/>
      <c r="AZ169" s="22"/>
      <c r="BA169" s="22"/>
      <c r="BB169" s="22"/>
      <c r="BC169" s="22"/>
      <c r="BD169" s="22" t="s">
        <v>136</v>
      </c>
    </row>
    <row r="170" spans="1:56" ht="15" customHeight="1" x14ac:dyDescent="0.3">
      <c r="A170" s="16"/>
      <c r="B170" s="15"/>
      <c r="C170" s="134"/>
      <c r="D170" s="16"/>
      <c r="E170" s="17"/>
      <c r="F170" s="120"/>
      <c r="G170" s="120"/>
      <c r="H170" s="120"/>
      <c r="I170" s="120"/>
      <c r="J170" s="120"/>
      <c r="K170" s="120"/>
      <c r="L170" s="120"/>
      <c r="M170" s="120"/>
      <c r="N170" s="120"/>
      <c r="O170" s="17"/>
      <c r="P170" s="22"/>
      <c r="R170" s="22"/>
      <c r="S170" s="22"/>
      <c r="T170" s="22"/>
      <c r="U170" s="22"/>
      <c r="V170" s="22"/>
      <c r="W170" s="22"/>
      <c r="X170" s="22"/>
      <c r="Y170" s="22"/>
      <c r="Z170" s="22"/>
      <c r="AA170" s="22"/>
      <c r="AB170" s="22"/>
      <c r="AC170" s="202"/>
      <c r="AD170" s="22" t="s">
        <v>195</v>
      </c>
      <c r="AE170" s="22"/>
      <c r="AF170" s="22"/>
      <c r="AG170" s="22"/>
      <c r="AH170" s="22"/>
      <c r="AI170" s="22"/>
      <c r="AJ170" s="22"/>
      <c r="AK170" s="144"/>
      <c r="AL170" s="22"/>
      <c r="AM170" s="22"/>
      <c r="AN170" s="22"/>
      <c r="AO170" s="22"/>
      <c r="AP170" s="22"/>
      <c r="AQ170" s="22"/>
      <c r="AR170" s="22"/>
      <c r="AS170" s="22"/>
      <c r="AT170" s="22"/>
      <c r="AU170" s="22"/>
      <c r="AV170" s="22"/>
      <c r="AW170" s="22"/>
      <c r="AX170" s="22"/>
      <c r="AY170" s="22"/>
      <c r="AZ170" s="22"/>
      <c r="BA170" s="22"/>
      <c r="BB170" s="22"/>
      <c r="BC170" s="22"/>
      <c r="BD170" s="22" t="s">
        <v>136</v>
      </c>
    </row>
    <row r="171" spans="1:56" ht="15" customHeight="1" x14ac:dyDescent="0.3">
      <c r="A171" s="16"/>
      <c r="B171" s="15"/>
      <c r="C171" s="134"/>
      <c r="D171" s="16"/>
      <c r="E171" s="17"/>
      <c r="F171" s="120"/>
      <c r="G171" s="19"/>
      <c r="H171" s="19"/>
      <c r="I171" s="19"/>
      <c r="J171" s="19"/>
      <c r="K171" s="19"/>
      <c r="L171" s="19"/>
      <c r="M171" s="19"/>
      <c r="N171" s="17"/>
      <c r="O171" s="17"/>
      <c r="P171" s="22"/>
      <c r="Q171" s="22"/>
      <c r="R171" s="22"/>
      <c r="S171" s="22"/>
      <c r="T171" s="22"/>
      <c r="U171" s="22"/>
      <c r="V171" s="22"/>
      <c r="W171" s="22"/>
      <c r="X171" s="22"/>
      <c r="Y171" s="22"/>
      <c r="Z171" s="22"/>
      <c r="AA171" s="101">
        <f ca="1">IF(J163&gt;$AA$1,1,0)</f>
        <v>1</v>
      </c>
      <c r="AB171" s="106" t="s">
        <v>143</v>
      </c>
      <c r="AC171" s="200" t="str">
        <f ca="1">IF(AND($AA$1&gt;J162,$AA$1&lt;J163,AN$3=20),AD172,AD171)</f>
        <v xml:space="preserve">You reach the age to vote. Politics become real for you, or you take public policy for granted and vote little if at all. Disengaging could be a sign of disenchantment with limited political options. </v>
      </c>
      <c r="AD171" s="22" t="str">
        <f ca="1">AC169</f>
        <v xml:space="preserve">You reach the age to vote. Politics become real for you, or you take public policy for granted and vote little if at all. Disengaging could be a sign of disenchantment with limited political options. </v>
      </c>
      <c r="AE171" s="111"/>
      <c r="AF171" s="111"/>
      <c r="AG171" s="111"/>
      <c r="AH171" s="22"/>
      <c r="AI171" s="22"/>
      <c r="AJ171" s="22"/>
      <c r="AK171" s="22"/>
      <c r="AL171" s="22"/>
      <c r="AM171" s="22"/>
      <c r="AN171" s="22"/>
      <c r="AO171" s="22"/>
      <c r="AP171" s="22"/>
      <c r="AQ171" s="22"/>
      <c r="AR171" s="22"/>
      <c r="AS171" s="22"/>
      <c r="AT171" s="22"/>
      <c r="AU171" s="22"/>
      <c r="AV171" s="22"/>
      <c r="AW171" s="22"/>
      <c r="AX171" s="22"/>
      <c r="AY171" s="22"/>
      <c r="AZ171" s="22"/>
      <c r="BA171" s="22"/>
      <c r="BB171" s="22"/>
      <c r="BC171" s="22"/>
      <c r="BD171" s="22" t="s">
        <v>136</v>
      </c>
    </row>
    <row r="172" spans="1:56" ht="15" customHeight="1" x14ac:dyDescent="0.3">
      <c r="A172" s="16"/>
      <c r="B172" s="15"/>
      <c r="C172" s="134"/>
      <c r="D172" s="16"/>
      <c r="E172" s="17"/>
      <c r="F172" s="120"/>
      <c r="G172" s="19"/>
      <c r="H172" s="19"/>
      <c r="I172" s="19"/>
      <c r="J172" s="19"/>
      <c r="K172" s="19"/>
      <c r="L172" s="19"/>
      <c r="M172" s="19"/>
      <c r="N172" s="17"/>
      <c r="O172" s="17"/>
      <c r="P172" s="22"/>
      <c r="Q172" s="22"/>
      <c r="R172" s="22"/>
      <c r="S172" s="22"/>
      <c r="T172" s="22"/>
      <c r="U172" s="22"/>
      <c r="V172" s="22"/>
      <c r="W172" s="22"/>
      <c r="X172" s="22"/>
      <c r="Y172" s="22"/>
      <c r="Z172" s="22"/>
      <c r="AA172" s="22"/>
      <c r="AB172" s="22"/>
      <c r="AC172" s="22"/>
      <c r="AD172"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172" s="22"/>
      <c r="AF172" s="22"/>
      <c r="AG172" s="22"/>
      <c r="AH172" s="22"/>
      <c r="AI172" s="22"/>
      <c r="AJ172" s="22"/>
      <c r="AK172" s="22"/>
      <c r="AL172" s="22"/>
      <c r="AM172" s="22"/>
      <c r="AN172" s="22"/>
      <c r="AO172" s="22"/>
      <c r="AP172" s="22"/>
      <c r="AQ172" s="22"/>
      <c r="AR172" s="22"/>
      <c r="AS172" s="22"/>
      <c r="AT172" s="22"/>
      <c r="AU172" s="22"/>
      <c r="AV172" s="22"/>
      <c r="AW172" s="22"/>
      <c r="AX172" s="22"/>
      <c r="AY172" s="22"/>
      <c r="AZ172" s="22"/>
      <c r="BA172" s="22"/>
      <c r="BB172" s="22"/>
      <c r="BC172" s="22"/>
      <c r="BD172" s="22" t="s">
        <v>136</v>
      </c>
    </row>
    <row r="173" spans="1:56" ht="15" customHeight="1" x14ac:dyDescent="0.3">
      <c r="A173" s="16"/>
      <c r="B173" s="15"/>
      <c r="C173" s="134"/>
      <c r="D173" s="16"/>
      <c r="E173" s="17"/>
      <c r="F173" s="120"/>
      <c r="G173" s="112" t="str">
        <f>IF(OR($H$2="",J183=""),"",J183+((365.25*$H$2)/4))</f>
        <v/>
      </c>
      <c r="H173" s="19"/>
      <c r="I173" s="19"/>
      <c r="J173" s="19"/>
      <c r="K173" s="19"/>
      <c r="L173" s="19"/>
      <c r="M173" s="112" t="str">
        <f>IF(OR($H$2="",J131=""),"",J131+((365.25*$H$2)/4))</f>
        <v/>
      </c>
      <c r="N173" s="17"/>
      <c r="O173" s="17"/>
      <c r="P173" s="22"/>
      <c r="Q173" s="22"/>
      <c r="R173" s="22"/>
      <c r="S173" s="22"/>
      <c r="T173" s="22"/>
      <c r="U173" s="22"/>
      <c r="V173" s="22"/>
      <c r="W173" s="22"/>
      <c r="X173" s="22"/>
      <c r="Y173" s="22"/>
      <c r="Z173" s="22"/>
      <c r="AA173" s="22"/>
      <c r="AB173" s="22"/>
      <c r="AC173" s="22"/>
      <c r="AD173" s="22"/>
      <c r="AE173" s="22"/>
      <c r="AF173" s="22"/>
      <c r="AG173" s="22"/>
      <c r="AH173" s="22"/>
      <c r="AI173" s="22"/>
      <c r="AJ173" s="22"/>
      <c r="AK173" s="22"/>
      <c r="AL173" s="22"/>
      <c r="AM173" s="22"/>
      <c r="AN173" s="22"/>
      <c r="AO173" s="22"/>
      <c r="AP173" s="22"/>
      <c r="AQ173" s="22"/>
      <c r="AR173" s="22"/>
      <c r="AS173" s="22"/>
      <c r="AT173" s="22"/>
      <c r="AU173" s="22"/>
      <c r="AV173" s="22"/>
      <c r="AW173" s="22"/>
      <c r="AX173" s="22"/>
      <c r="AY173" s="22"/>
      <c r="AZ173" s="22"/>
      <c r="BA173" s="22"/>
      <c r="BB173" s="22"/>
      <c r="BC173" s="22"/>
      <c r="BD173" s="22" t="s">
        <v>136</v>
      </c>
    </row>
    <row r="174" spans="1:56" ht="15" customHeight="1" x14ac:dyDescent="0.3">
      <c r="A174" s="16"/>
      <c r="B174" s="15"/>
      <c r="C174" s="134"/>
      <c r="D174" s="16"/>
      <c r="E174" s="17"/>
      <c r="F174" s="120"/>
      <c r="G174" s="19"/>
      <c r="H174" s="19"/>
      <c r="I174" s="19"/>
      <c r="J174" s="19"/>
      <c r="K174" s="19"/>
      <c r="L174" s="19"/>
      <c r="M174" s="19"/>
      <c r="N174" s="17"/>
      <c r="O174" s="17"/>
      <c r="P174" s="22"/>
      <c r="Q174" s="22"/>
      <c r="R174" s="22"/>
      <c r="S174" s="22"/>
      <c r="T174" s="22"/>
      <c r="U174" s="22"/>
      <c r="V174" s="22"/>
      <c r="W174" s="22"/>
      <c r="X174" s="22"/>
      <c r="Y174" s="22"/>
      <c r="Z174" s="22"/>
      <c r="AA174" s="22"/>
      <c r="AB174" s="22"/>
      <c r="AC174" s="22"/>
      <c r="AD174" s="22"/>
      <c r="AE174" s="22"/>
      <c r="AF174" s="22"/>
      <c r="AG174" s="22"/>
      <c r="AH174" s="22"/>
      <c r="AI174" s="22"/>
      <c r="AJ174" s="22"/>
      <c r="AK174" s="22"/>
      <c r="AL174" s="22"/>
      <c r="AM174" s="22"/>
      <c r="AN174" s="22"/>
      <c r="AO174" s="22"/>
      <c r="AP174" s="22"/>
      <c r="AQ174" s="22"/>
      <c r="AR174" s="22"/>
      <c r="AS174" s="22"/>
      <c r="AT174" s="22"/>
      <c r="AU174" s="22"/>
      <c r="AV174" s="22"/>
      <c r="AW174" s="22"/>
      <c r="AX174" s="22"/>
      <c r="AY174" s="22"/>
      <c r="AZ174" s="22"/>
      <c r="BA174" s="22"/>
      <c r="BB174" s="22"/>
      <c r="BC174" s="22"/>
      <c r="BD174" s="22" t="s">
        <v>136</v>
      </c>
    </row>
    <row r="175" spans="1:56" ht="15" customHeight="1" x14ac:dyDescent="0.3">
      <c r="A175" s="16"/>
      <c r="B175" s="135"/>
      <c r="C175" s="135"/>
      <c r="D175" s="16"/>
      <c r="E175" s="17"/>
      <c r="F175" s="120"/>
      <c r="G175" s="19"/>
      <c r="H175" s="19"/>
      <c r="I175" s="19"/>
      <c r="J175" s="19"/>
      <c r="K175" s="19"/>
      <c r="L175" s="19"/>
      <c r="M175" s="19"/>
      <c r="N175" s="17"/>
      <c r="O175" s="17"/>
      <c r="P175" s="22"/>
      <c r="Q175" s="22"/>
      <c r="R175" s="22"/>
      <c r="S175" s="22"/>
      <c r="T175" s="22"/>
      <c r="U175" s="22"/>
      <c r="V175" s="22"/>
      <c r="W175" s="22"/>
      <c r="X175" s="22"/>
      <c r="Y175" s="22"/>
      <c r="Z175" s="22"/>
      <c r="AA175" s="22"/>
      <c r="AB175" s="22"/>
      <c r="AC175" s="22"/>
      <c r="AD175" s="22"/>
      <c r="AE175" s="22"/>
      <c r="AF175" s="22"/>
      <c r="AG175" s="22"/>
      <c r="AH175" s="22"/>
      <c r="AI175" s="22"/>
      <c r="AJ175" s="22"/>
      <c r="AK175" s="22"/>
      <c r="AL175" s="22"/>
      <c r="AM175" s="22"/>
      <c r="AN175" s="22"/>
      <c r="AO175" s="22"/>
      <c r="AP175" s="22"/>
      <c r="AQ175" s="22"/>
      <c r="AR175" s="22"/>
      <c r="AS175" s="22"/>
      <c r="AT175" s="22"/>
      <c r="AU175" s="22"/>
      <c r="AV175" s="22"/>
      <c r="AW175" s="22"/>
      <c r="AX175" s="22"/>
      <c r="AY175" s="22"/>
      <c r="AZ175" s="22"/>
      <c r="BA175" s="22"/>
      <c r="BB175" s="22"/>
      <c r="BC175" s="22"/>
      <c r="BD175" s="22" t="s">
        <v>136</v>
      </c>
    </row>
    <row r="176" spans="1:56" ht="15" customHeight="1" x14ac:dyDescent="0.3">
      <c r="A176" s="16"/>
      <c r="B176" s="130" t="s">
        <v>196</v>
      </c>
      <c r="C176" s="130"/>
      <c r="D176" s="16"/>
      <c r="E176" s="17"/>
      <c r="F176" s="120"/>
      <c r="G176" s="120"/>
      <c r="H176" s="120"/>
      <c r="I176" s="120"/>
      <c r="J176" s="120"/>
      <c r="K176" s="120"/>
      <c r="L176" s="120"/>
      <c r="M176" s="120"/>
      <c r="N176" s="17"/>
      <c r="O176" s="17"/>
      <c r="P176" s="22"/>
      <c r="Q176" s="22"/>
      <c r="R176" s="22"/>
      <c r="S176" s="22"/>
      <c r="T176" s="22"/>
      <c r="U176" s="22"/>
      <c r="V176" s="22"/>
      <c r="W176" s="22"/>
      <c r="X176" s="22"/>
      <c r="Y176" s="22"/>
      <c r="Z176" s="22"/>
      <c r="AA176" s="22"/>
      <c r="AB176" s="22"/>
      <c r="AC176" s="22"/>
      <c r="AD176" s="22"/>
      <c r="AE176" s="22"/>
      <c r="AF176" s="22"/>
      <c r="AG176" s="22"/>
      <c r="AH176" s="22"/>
      <c r="AI176" s="22"/>
      <c r="AJ176" s="22"/>
      <c r="AK176" s="22"/>
      <c r="AL176" s="22"/>
      <c r="AM176" s="22"/>
      <c r="AN176" s="22"/>
      <c r="AO176" s="22"/>
      <c r="AP176" s="22"/>
      <c r="AQ176" s="22"/>
      <c r="AR176" s="22"/>
      <c r="AS176" s="22"/>
      <c r="AT176" s="22"/>
      <c r="AU176" s="22"/>
      <c r="AV176" s="22"/>
      <c r="AW176" s="22"/>
      <c r="AX176" s="22"/>
      <c r="AY176" s="22"/>
      <c r="AZ176" s="22"/>
      <c r="BA176" s="22"/>
      <c r="BB176" s="22"/>
      <c r="BC176" s="22"/>
      <c r="BD176" s="22" t="s">
        <v>136</v>
      </c>
    </row>
    <row r="177" spans="1:56" ht="15" customHeight="1" x14ac:dyDescent="0.3">
      <c r="A177" s="16"/>
      <c r="B177" s="130"/>
      <c r="C177" s="130"/>
      <c r="D177" s="16"/>
      <c r="E177" s="17"/>
      <c r="F177" s="120"/>
      <c r="G177" s="105" t="str">
        <f>IF(OR(G173="",$H$2=""),"",G173-((365.25*$H$2)/16))</f>
        <v/>
      </c>
      <c r="H177" s="19"/>
      <c r="I177" s="19"/>
      <c r="J177" s="19"/>
      <c r="K177" s="19"/>
      <c r="L177" s="19"/>
      <c r="M177" s="110" t="str">
        <f>IF(OR(M173="",$H$2=""),"",M173+((365.25*$H$2)/16))</f>
        <v/>
      </c>
      <c r="N177" s="17"/>
      <c r="O177" s="17"/>
      <c r="P177" s="22"/>
      <c r="Q177" s="22"/>
      <c r="R177" s="22"/>
      <c r="S177" s="22"/>
      <c r="T177" s="22"/>
      <c r="U177" s="22"/>
      <c r="V177" s="22"/>
      <c r="W177" s="22"/>
      <c r="X177" s="22"/>
      <c r="Y177" s="22"/>
      <c r="Z177" s="22"/>
      <c r="AA177" s="22"/>
      <c r="AB177" s="22"/>
      <c r="AC177" s="22"/>
      <c r="AD177" s="22"/>
      <c r="AE177" s="22"/>
      <c r="AF177" s="22"/>
      <c r="AG177" s="22"/>
      <c r="AH177" s="22"/>
      <c r="AI177" s="22"/>
      <c r="AJ177" s="22"/>
      <c r="AK177" s="22"/>
      <c r="AL177" s="22"/>
      <c r="AM177" s="22"/>
      <c r="AN177" s="22"/>
      <c r="AO177" s="22"/>
      <c r="AP177" s="22"/>
      <c r="AQ177" s="22"/>
      <c r="AR177" s="22"/>
      <c r="AS177" s="22"/>
      <c r="AT177" s="22"/>
      <c r="AU177" s="22"/>
      <c r="AV177" s="22"/>
      <c r="AW177" s="22"/>
      <c r="AX177" s="22"/>
      <c r="AY177" s="22"/>
      <c r="AZ177" s="22"/>
      <c r="BA177" s="22"/>
      <c r="BB177" s="22"/>
      <c r="BC177" s="22"/>
      <c r="BD177" s="22" t="s">
        <v>136</v>
      </c>
    </row>
    <row r="178" spans="1:56" ht="15" customHeight="1" x14ac:dyDescent="0.3">
      <c r="A178" s="16"/>
      <c r="B178" s="130"/>
      <c r="C178" s="130"/>
      <c r="D178" s="16"/>
      <c r="E178" s="17"/>
      <c r="F178" s="120"/>
      <c r="G178" s="19"/>
      <c r="H178" s="19"/>
      <c r="I178" s="19"/>
      <c r="J178" s="19"/>
      <c r="K178" s="19"/>
      <c r="L178" s="19"/>
      <c r="M178" s="19"/>
      <c r="N178" s="17"/>
      <c r="O178" s="17"/>
      <c r="P178" s="22"/>
      <c r="Q178" s="22"/>
      <c r="R178" s="22"/>
      <c r="S178" s="22"/>
      <c r="T178" s="22"/>
      <c r="U178" s="22"/>
      <c r="V178" s="22"/>
      <c r="W178" s="22"/>
      <c r="X178" s="22"/>
      <c r="Y178" s="22"/>
      <c r="Z178" s="22"/>
      <c r="AA178" s="22"/>
      <c r="AB178" s="22"/>
      <c r="AC178" s="22"/>
      <c r="AD178" s="22"/>
      <c r="AE178" s="22"/>
      <c r="AF178" s="22"/>
      <c r="AG178" s="22"/>
      <c r="AH178" s="22"/>
      <c r="AI178" s="22"/>
      <c r="AJ178" s="22"/>
      <c r="AK178" s="22"/>
      <c r="AL178" s="22"/>
      <c r="AM178" s="22"/>
      <c r="AN178" s="22"/>
      <c r="AO178" s="22"/>
      <c r="AP178" s="22"/>
      <c r="AQ178" s="22"/>
      <c r="AR178" s="22"/>
      <c r="AS178" s="22"/>
      <c r="AT178" s="22"/>
      <c r="AU178" s="22"/>
      <c r="AV178" s="22"/>
      <c r="AW178" s="22"/>
      <c r="AX178" s="22"/>
      <c r="AY178" s="22"/>
      <c r="AZ178" s="22"/>
      <c r="BA178" s="22"/>
      <c r="BB178" s="22"/>
      <c r="BC178" s="22"/>
      <c r="BD178" s="22" t="s">
        <v>136</v>
      </c>
    </row>
    <row r="179" spans="1:56" ht="15" customHeight="1" x14ac:dyDescent="0.3">
      <c r="A179" s="16"/>
      <c r="B179" s="130"/>
      <c r="C179" s="130"/>
      <c r="D179" s="16"/>
      <c r="E179" s="17"/>
      <c r="F179" s="120"/>
      <c r="G179" s="19"/>
      <c r="H179" s="19"/>
      <c r="I179" s="19"/>
      <c r="J179" s="19"/>
      <c r="K179" s="19"/>
      <c r="L179" s="19"/>
      <c r="M179" s="19"/>
      <c r="N179" s="17"/>
      <c r="O179" s="17"/>
      <c r="P179" s="22"/>
      <c r="Q179" s="22"/>
      <c r="R179" s="22"/>
      <c r="S179" s="22"/>
      <c r="T179" s="22"/>
      <c r="U179" s="22"/>
      <c r="V179" s="22"/>
      <c r="W179" s="22"/>
      <c r="X179" s="22"/>
      <c r="Y179" s="22"/>
      <c r="Z179" s="22"/>
      <c r="AA179" s="22"/>
      <c r="AB179" s="22"/>
      <c r="AC179" s="22"/>
      <c r="AD179" s="22"/>
      <c r="AE179" s="22"/>
      <c r="AF179" s="22"/>
      <c r="AG179" s="22"/>
      <c r="AH179" s="22"/>
      <c r="AI179" s="22"/>
      <c r="AJ179" s="22"/>
      <c r="AK179" s="22"/>
      <c r="AL179" s="22"/>
      <c r="AM179" s="22"/>
      <c r="AN179" s="22"/>
      <c r="AO179" s="22"/>
      <c r="AP179" s="22"/>
      <c r="AQ179" s="22"/>
      <c r="AR179" s="22"/>
      <c r="AS179" s="22"/>
      <c r="AT179" s="22"/>
      <c r="AU179" s="22"/>
      <c r="AV179" s="22"/>
      <c r="AW179" s="22"/>
      <c r="AX179" s="22"/>
      <c r="AY179" s="22"/>
      <c r="AZ179" s="22"/>
      <c r="BA179" s="22"/>
      <c r="BB179" s="22"/>
      <c r="BC179" s="22"/>
      <c r="BD179" s="22" t="s">
        <v>136</v>
      </c>
    </row>
    <row r="180" spans="1:56" ht="15" customHeight="1" x14ac:dyDescent="0.3">
      <c r="A180" s="16"/>
      <c r="B180" s="136" t="s">
        <v>197</v>
      </c>
      <c r="C180" s="136"/>
      <c r="D180" s="16"/>
      <c r="E180" s="17"/>
      <c r="F180" s="120"/>
      <c r="G180" s="19"/>
      <c r="H180" s="107" t="str">
        <f>IF(OR(J183="",$H$2=""),"",J183+((365.25*$H$2)/8))</f>
        <v/>
      </c>
      <c r="I180" s="19"/>
      <c r="J180" s="19"/>
      <c r="K180" s="19"/>
      <c r="L180" s="114" t="str">
        <f>IF(OR(M173="",$H$2=""),"",M173+((365.25*$H$2)/8))</f>
        <v/>
      </c>
      <c r="M180" s="19"/>
      <c r="N180" s="17"/>
      <c r="O180" s="17"/>
      <c r="P180" s="22"/>
      <c r="Q180" s="22"/>
      <c r="R180" s="22"/>
      <c r="S180" s="22"/>
      <c r="T180" s="22"/>
      <c r="U180" s="22"/>
      <c r="V180" s="22"/>
      <c r="W180" s="22"/>
      <c r="X180" s="22"/>
      <c r="Y180" s="22"/>
      <c r="Z180" s="22"/>
      <c r="AA180" s="22"/>
      <c r="AB180" s="22"/>
      <c r="AC180" s="22"/>
      <c r="AD180" s="22"/>
      <c r="AE180" s="22"/>
      <c r="AF180" s="22"/>
      <c r="AG180" s="22"/>
      <c r="AH180" s="22"/>
      <c r="AI180" s="22"/>
      <c r="AJ180" s="22"/>
      <c r="AK180" s="22"/>
      <c r="AL180" s="22"/>
      <c r="AM180" s="22"/>
      <c r="AN180" s="22"/>
      <c r="AO180" s="22"/>
      <c r="AP180" s="22"/>
      <c r="AQ180" s="22"/>
      <c r="AR180" s="22"/>
      <c r="AS180" s="22"/>
      <c r="AT180" s="22"/>
      <c r="AU180" s="22"/>
      <c r="AV180" s="22"/>
      <c r="AW180" s="22"/>
      <c r="AX180" s="22"/>
      <c r="AY180" s="22"/>
      <c r="AZ180" s="22"/>
      <c r="BA180" s="22"/>
      <c r="BB180" s="22"/>
      <c r="BC180" s="22"/>
      <c r="BD180" s="22" t="s">
        <v>136</v>
      </c>
    </row>
    <row r="181" spans="1:56" ht="15" customHeight="1" x14ac:dyDescent="0.3">
      <c r="A181" s="16"/>
      <c r="B181" s="136"/>
      <c r="C181" s="136"/>
      <c r="D181" s="16"/>
      <c r="E181" s="17"/>
      <c r="F181" s="120"/>
      <c r="G181" s="19"/>
      <c r="H181" s="19"/>
      <c r="I181" s="19"/>
      <c r="J181" s="19"/>
      <c r="K181" s="19"/>
      <c r="L181" s="19"/>
      <c r="M181" s="19"/>
      <c r="N181" s="17"/>
      <c r="O181" s="17"/>
      <c r="P181" s="22"/>
      <c r="Q181" s="22"/>
      <c r="R181" s="22"/>
      <c r="S181" s="22"/>
      <c r="T181" s="22"/>
      <c r="U181" s="22"/>
      <c r="V181" s="22"/>
      <c r="W181" s="22"/>
      <c r="X181" s="22"/>
      <c r="Y181" s="22"/>
      <c r="Z181" s="22"/>
      <c r="AA181" s="22"/>
      <c r="AB181" s="22"/>
      <c r="AC181" s="22"/>
      <c r="AD181" s="22"/>
      <c r="AE181" s="22"/>
      <c r="AF181" s="22"/>
      <c r="AG181" s="22"/>
      <c r="AH181" s="22"/>
      <c r="AI181" s="22"/>
      <c r="AJ181" s="22"/>
      <c r="AK181" s="22"/>
      <c r="AL181" s="22"/>
      <c r="AM181" s="22"/>
      <c r="AN181" s="22"/>
      <c r="AO181" s="22"/>
      <c r="AP181" s="22"/>
      <c r="AQ181" s="22"/>
      <c r="AR181" s="22"/>
      <c r="AS181" s="22"/>
      <c r="AT181" s="22"/>
      <c r="AU181" s="22"/>
      <c r="AV181" s="22"/>
      <c r="AW181" s="22"/>
      <c r="AX181" s="22"/>
      <c r="AY181" s="22"/>
      <c r="AZ181" s="22"/>
      <c r="BA181" s="22"/>
      <c r="BB181" s="22"/>
      <c r="BC181" s="22"/>
      <c r="BD181" s="22" t="s">
        <v>136</v>
      </c>
    </row>
    <row r="182" spans="1:56" ht="15" customHeight="1" x14ac:dyDescent="0.3">
      <c r="A182" s="16"/>
      <c r="B182" s="137"/>
      <c r="C182" s="137"/>
      <c r="D182" s="16"/>
      <c r="E182" s="17"/>
      <c r="F182" s="120"/>
      <c r="G182" s="19"/>
      <c r="H182" s="19"/>
      <c r="I182" s="115" t="str">
        <f>IF(OR(J183="",$H$2=""),"",J183+((365.25*$H$2)/16))</f>
        <v/>
      </c>
      <c r="J182" s="19"/>
      <c r="K182" s="105" t="str">
        <f>IF(OR(J183="",$H$2=""),"",J183-((365.25*$H$2)/16))</f>
        <v/>
      </c>
      <c r="L182" s="19"/>
      <c r="M182" s="19"/>
      <c r="N182" s="17"/>
      <c r="O182" s="17"/>
      <c r="P182" s="22"/>
      <c r="Q182" s="22"/>
      <c r="R182" s="22"/>
      <c r="S182" s="22"/>
      <c r="T182" s="22"/>
      <c r="U182" s="22"/>
      <c r="V182" s="22"/>
      <c r="W182" s="22"/>
      <c r="X182" s="22"/>
      <c r="Y182" s="22"/>
      <c r="Z182" s="22"/>
      <c r="AA182" s="22"/>
      <c r="AB182" s="22"/>
      <c r="AC182" s="22"/>
      <c r="AD182" s="22"/>
      <c r="AE182" s="22"/>
      <c r="AF182" s="22"/>
      <c r="AG182" s="22"/>
      <c r="AH182" s="22"/>
      <c r="AI182" s="22"/>
      <c r="AJ182" s="22"/>
      <c r="AK182" s="22"/>
      <c r="AL182" s="22"/>
      <c r="AM182" s="22"/>
      <c r="AN182" s="22"/>
      <c r="AO182" s="22"/>
      <c r="AP182" s="22"/>
      <c r="AQ182" s="22"/>
      <c r="AR182" s="22"/>
      <c r="AS182" s="22"/>
      <c r="AT182" s="22"/>
      <c r="AU182" s="22"/>
      <c r="AV182" s="22"/>
      <c r="AW182" s="22"/>
      <c r="AX182" s="22"/>
      <c r="AY182" s="22"/>
      <c r="AZ182" s="22"/>
      <c r="BA182" s="22"/>
      <c r="BB182" s="22"/>
      <c r="BC182" s="22"/>
      <c r="BD182" s="22" t="s">
        <v>136</v>
      </c>
    </row>
    <row r="183" spans="1:56" ht="15" customHeight="1" x14ac:dyDescent="0.3">
      <c r="A183" s="16"/>
      <c r="B183" s="98" t="s">
        <v>198</v>
      </c>
      <c r="C183" s="137"/>
      <c r="D183" s="16"/>
      <c r="E183" s="17"/>
      <c r="F183" s="120"/>
      <c r="G183" s="19"/>
      <c r="H183" s="19"/>
      <c r="I183" s="19"/>
      <c r="J183" s="116" t="str">
        <f>IF(OR($H$2="",M173=""),"",M173+((365.25*$H$2)/4))</f>
        <v/>
      </c>
      <c r="K183" s="19"/>
      <c r="L183" s="19"/>
      <c r="M183" s="19"/>
      <c r="N183" s="17"/>
      <c r="O183" s="17"/>
      <c r="P183" s="22"/>
      <c r="Q183" s="22"/>
      <c r="R183" s="22"/>
      <c r="S183" s="22"/>
      <c r="T183" s="22"/>
      <c r="U183" s="22"/>
      <c r="V183" s="22"/>
      <c r="W183" s="22"/>
      <c r="X183" s="22"/>
      <c r="Y183" s="22"/>
      <c r="Z183" s="22"/>
      <c r="AA183" s="22"/>
      <c r="AB183" s="22"/>
      <c r="AC183" s="22"/>
      <c r="AD183" s="22"/>
      <c r="AE183" s="22"/>
      <c r="AF183" s="22"/>
      <c r="AG183" s="22"/>
      <c r="AH183" s="22"/>
      <c r="AI183" s="22"/>
      <c r="AJ183" s="22"/>
      <c r="AK183" s="22"/>
      <c r="AL183" s="22"/>
      <c r="AM183" s="22"/>
      <c r="AN183" s="22"/>
      <c r="AO183" s="22"/>
      <c r="AP183" s="22"/>
      <c r="AQ183" s="22"/>
      <c r="AR183" s="22"/>
      <c r="AS183" s="22"/>
      <c r="AT183" s="22"/>
      <c r="AU183" s="22"/>
      <c r="AV183" s="22"/>
      <c r="AW183" s="22"/>
      <c r="AX183" s="22"/>
      <c r="AY183" s="22"/>
      <c r="AZ183" s="22"/>
      <c r="BA183" s="22"/>
      <c r="BB183" s="22"/>
      <c r="BC183" s="22"/>
      <c r="BD183" s="22" t="s">
        <v>136</v>
      </c>
    </row>
    <row r="184" spans="1:56" ht="15" customHeight="1" x14ac:dyDescent="0.3">
      <c r="A184" s="16"/>
      <c r="B184" s="98"/>
      <c r="C184" s="15"/>
      <c r="D184" s="16"/>
      <c r="E184" s="17"/>
      <c r="F184" s="120"/>
      <c r="G184" s="19"/>
      <c r="H184" s="19"/>
      <c r="I184" s="19"/>
      <c r="J184" s="116"/>
      <c r="K184" s="19"/>
      <c r="L184" s="19"/>
      <c r="M184" s="19"/>
      <c r="N184" s="17"/>
      <c r="O184" s="17"/>
      <c r="P184" s="22"/>
      <c r="Q184" s="22"/>
      <c r="R184" s="22"/>
      <c r="S184" s="22"/>
      <c r="T184" s="22"/>
      <c r="U184" s="22"/>
      <c r="V184" s="22"/>
      <c r="W184" s="22"/>
      <c r="X184" s="22"/>
      <c r="Y184" s="22"/>
      <c r="Z184" s="22"/>
      <c r="AA184" s="22"/>
      <c r="AB184" s="22"/>
      <c r="AC184" s="22"/>
      <c r="AD184" s="22"/>
      <c r="AE184" s="22"/>
      <c r="AF184" s="22"/>
      <c r="AG184" s="22"/>
      <c r="AH184" s="22"/>
      <c r="AI184" s="22"/>
      <c r="AJ184" s="22"/>
      <c r="AK184" s="22"/>
      <c r="AL184" s="22"/>
      <c r="AM184" s="22"/>
      <c r="AN184" s="22"/>
      <c r="AO184" s="22"/>
      <c r="AP184" s="22"/>
      <c r="AQ184" s="22"/>
      <c r="AR184" s="22"/>
      <c r="AS184" s="22"/>
      <c r="AT184" s="22"/>
      <c r="AU184" s="22"/>
      <c r="AV184" s="22"/>
      <c r="AW184" s="22"/>
      <c r="AX184" s="22"/>
      <c r="AY184" s="22"/>
      <c r="AZ184" s="22"/>
      <c r="BA184" s="22"/>
      <c r="BB184" s="22"/>
      <c r="BC184" s="22"/>
      <c r="BD184" s="22" t="s">
        <v>136</v>
      </c>
    </row>
    <row r="185" spans="1:56" ht="15" customHeight="1" x14ac:dyDescent="0.3">
      <c r="A185" s="16"/>
      <c r="B185" s="98"/>
      <c r="C185" s="15"/>
      <c r="D185" s="16"/>
      <c r="E185" s="17"/>
      <c r="F185" s="117" t="str">
        <f>IF(F186="","",AD160)</f>
        <v>Your psychosocial journey entering adulthood</v>
      </c>
      <c r="G185" s="19"/>
      <c r="H185" s="19"/>
      <c r="I185" s="19"/>
      <c r="J185" s="19"/>
      <c r="K185" s="19"/>
      <c r="L185" s="19"/>
      <c r="M185" s="19"/>
      <c r="N185" s="17"/>
      <c r="O185" s="17"/>
      <c r="P185" s="22"/>
      <c r="Q185" s="22"/>
      <c r="R185" s="22"/>
      <c r="S185" s="22"/>
      <c r="T185" s="22"/>
      <c r="U185" s="22"/>
      <c r="V185" s="22"/>
      <c r="W185" s="22"/>
      <c r="X185" s="22"/>
      <c r="Y185" s="22"/>
      <c r="Z185" s="22"/>
      <c r="AA185" s="22"/>
      <c r="AB185" s="22"/>
      <c r="AC185" s="22"/>
      <c r="AD185" s="22"/>
      <c r="AE185" s="22"/>
      <c r="AF185" s="22"/>
      <c r="AG185" s="22"/>
      <c r="AH185" s="22"/>
      <c r="AI185" s="22"/>
      <c r="AJ185" s="22"/>
      <c r="AK185" s="22"/>
      <c r="AL185" s="22"/>
      <c r="AM185" s="22"/>
      <c r="AN185" s="22"/>
      <c r="AO185" s="22"/>
      <c r="AP185" s="22"/>
      <c r="AQ185" s="22"/>
      <c r="AR185" s="22"/>
      <c r="AS185" s="22"/>
      <c r="AT185" s="22"/>
      <c r="AU185" s="22"/>
      <c r="AV185" s="22"/>
      <c r="AW185" s="22"/>
      <c r="AX185" s="22"/>
      <c r="AY185" s="22"/>
      <c r="AZ185" s="22"/>
      <c r="BA185" s="22"/>
      <c r="BB185" s="22"/>
      <c r="BC185" s="22"/>
      <c r="BD185" s="22" t="s">
        <v>136</v>
      </c>
    </row>
    <row r="186" spans="1:56" ht="60" customHeight="1" x14ac:dyDescent="0.3">
      <c r="A186" s="16"/>
      <c r="B186" s="98"/>
      <c r="C186" s="15"/>
      <c r="D186" s="16"/>
      <c r="E186" s="17"/>
      <c r="F186" s="119" t="str">
        <f>IF(J162="","Your psychosocial relationships",AC165)</f>
        <v>Your psychosocial relationships</v>
      </c>
      <c r="G186" s="119"/>
      <c r="H186" s="119"/>
      <c r="I186" s="119"/>
      <c r="J186" s="119"/>
      <c r="K186" s="119"/>
      <c r="L186" s="119"/>
      <c r="M186" s="119"/>
      <c r="N186" s="119"/>
      <c r="O186" s="17"/>
      <c r="P186" s="22"/>
      <c r="Q186" s="22"/>
      <c r="R186" s="22"/>
      <c r="S186" s="22"/>
      <c r="T186" s="22"/>
      <c r="U186" s="22"/>
      <c r="V186" s="22"/>
      <c r="W186" s="22"/>
      <c r="X186" s="22"/>
      <c r="Y186" s="22"/>
      <c r="Z186" s="22"/>
      <c r="AA186" s="22"/>
      <c r="AB186" s="22"/>
      <c r="AC186" s="22"/>
      <c r="AD186" s="22"/>
      <c r="AE186" s="22"/>
      <c r="AF186" s="22"/>
      <c r="AG186" s="22"/>
      <c r="AH186" s="22"/>
      <c r="AI186" s="22"/>
      <c r="AJ186" s="22"/>
      <c r="AK186" s="22"/>
      <c r="AL186" s="22"/>
      <c r="AM186" s="22"/>
      <c r="AN186" s="22"/>
      <c r="AO186" s="22"/>
      <c r="AP186" s="22"/>
      <c r="AQ186" s="22"/>
      <c r="AR186" s="22"/>
      <c r="AS186" s="22"/>
      <c r="AT186" s="22"/>
      <c r="AU186" s="22"/>
      <c r="AV186" s="22"/>
      <c r="AW186" s="22"/>
      <c r="AX186" s="22"/>
      <c r="AY186" s="22"/>
      <c r="AZ186" s="22"/>
      <c r="BA186" s="22"/>
      <c r="BB186" s="22"/>
      <c r="BC186" s="22"/>
      <c r="BD186" s="22" t="s">
        <v>136</v>
      </c>
    </row>
    <row r="187" spans="1:56" ht="60" customHeight="1" x14ac:dyDescent="0.3">
      <c r="A187" s="16"/>
      <c r="B187" s="118" t="s">
        <v>199</v>
      </c>
      <c r="C187" s="15"/>
      <c r="D187" s="16"/>
      <c r="E187" s="17"/>
      <c r="F187" s="119" t="str">
        <f>IF(J162="","Your age level psychosocial development",AC167)</f>
        <v>Your age level psychosocial development</v>
      </c>
      <c r="G187" s="119"/>
      <c r="H187" s="119"/>
      <c r="I187" s="119"/>
      <c r="J187" s="119"/>
      <c r="K187" s="119"/>
      <c r="L187" s="119"/>
      <c r="M187" s="119"/>
      <c r="N187" s="119"/>
      <c r="O187" s="17"/>
      <c r="P187" s="22"/>
      <c r="Q187" s="22"/>
      <c r="R187" s="22"/>
      <c r="S187" s="22"/>
      <c r="T187" s="22"/>
      <c r="U187" s="22"/>
      <c r="V187" s="22"/>
      <c r="W187" s="22"/>
      <c r="X187" s="22"/>
      <c r="Y187" s="22"/>
      <c r="Z187" s="22"/>
      <c r="AA187" s="22"/>
      <c r="AB187" s="22"/>
      <c r="AC187" s="22"/>
      <c r="AD187" s="22"/>
      <c r="AE187" s="22"/>
      <c r="AF187" s="22"/>
      <c r="AG187" s="22"/>
      <c r="AH187" s="22"/>
      <c r="AI187" s="22"/>
      <c r="AJ187" s="22"/>
      <c r="AK187" s="22"/>
      <c r="AL187" s="22"/>
      <c r="AM187" s="22"/>
      <c r="AN187" s="22"/>
      <c r="AO187" s="22"/>
      <c r="AP187" s="22"/>
      <c r="AQ187" s="22"/>
      <c r="AR187" s="22"/>
      <c r="AS187" s="22"/>
      <c r="AT187" s="22"/>
      <c r="AU187" s="22"/>
      <c r="AV187" s="22"/>
      <c r="AW187" s="22"/>
      <c r="AX187" s="22"/>
      <c r="AY187" s="22"/>
      <c r="AZ187" s="22"/>
      <c r="BA187" s="22"/>
      <c r="BB187" s="22"/>
      <c r="BC187" s="22"/>
      <c r="BD187" s="22" t="s">
        <v>136</v>
      </c>
    </row>
    <row r="188" spans="1:56" ht="60" customHeight="1" x14ac:dyDescent="0.3">
      <c r="A188" s="16"/>
      <c r="B188" s="118"/>
      <c r="C188" s="15"/>
      <c r="D188" s="16"/>
      <c r="E188" s="17"/>
      <c r="F188" s="138" t="str">
        <f>IF(J162="","Your evolving psychosocial orientation",AC171)</f>
        <v>Your evolving psychosocial orientation</v>
      </c>
      <c r="G188" s="138"/>
      <c r="H188" s="138"/>
      <c r="I188" s="138"/>
      <c r="J188" s="138"/>
      <c r="K188" s="138"/>
      <c r="L188" s="138"/>
      <c r="M188" s="138"/>
      <c r="N188" s="138"/>
      <c r="O188" s="17"/>
      <c r="P188" s="22"/>
      <c r="R188" s="22"/>
      <c r="S188" s="22"/>
      <c r="T188" s="22"/>
      <c r="U188" s="22"/>
      <c r="V188" s="22"/>
      <c r="W188" s="22"/>
      <c r="X188" s="22"/>
      <c r="Y188" s="22"/>
      <c r="Z188" s="22"/>
      <c r="AA188" s="22"/>
      <c r="AB188" s="22"/>
      <c r="AC188" s="22"/>
      <c r="AD188" s="22"/>
      <c r="AE188" s="22"/>
      <c r="AF188" s="22"/>
      <c r="AG188" s="22"/>
      <c r="AH188" s="22"/>
      <c r="AI188" s="22"/>
      <c r="AJ188" s="22"/>
      <c r="AK188" s="22"/>
      <c r="AL188" s="22"/>
      <c r="AM188" s="22"/>
      <c r="AN188" s="22"/>
      <c r="AO188" s="22"/>
      <c r="AP188" s="22"/>
      <c r="AQ188" s="22"/>
      <c r="AR188" s="22"/>
      <c r="AS188" s="22"/>
      <c r="AT188" s="22"/>
      <c r="AU188" s="22"/>
      <c r="AV188" s="22"/>
      <c r="AW188" s="22"/>
      <c r="AX188" s="22"/>
      <c r="AY188" s="22"/>
      <c r="AZ188" s="22"/>
      <c r="BA188" s="22"/>
      <c r="BB188" s="22"/>
      <c r="BC188" s="22"/>
      <c r="BD188" s="22" t="s">
        <v>136</v>
      </c>
    </row>
    <row r="189" spans="1:56" ht="15" customHeight="1" x14ac:dyDescent="0.3">
      <c r="A189" s="16"/>
      <c r="B189" s="98" t="s">
        <v>200</v>
      </c>
      <c r="C189" s="129"/>
      <c r="D189" s="16"/>
      <c r="E189" s="17"/>
      <c r="F189" s="120"/>
      <c r="G189" s="19"/>
      <c r="H189" s="19"/>
      <c r="I189" s="19"/>
      <c r="J189" s="19"/>
      <c r="K189" s="19"/>
      <c r="L189" s="19"/>
      <c r="M189" s="19"/>
      <c r="N189" s="17"/>
      <c r="O189" s="17"/>
      <c r="P189" s="22"/>
      <c r="Q189" s="22"/>
      <c r="R189" s="22"/>
      <c r="S189" s="22"/>
      <c r="T189" s="22"/>
      <c r="U189" s="22"/>
      <c r="V189" s="22"/>
      <c r="W189" s="22"/>
      <c r="X189" s="22"/>
      <c r="Y189" s="22"/>
      <c r="Z189" s="22"/>
      <c r="AA189" s="22"/>
      <c r="AB189" s="22"/>
      <c r="AC189" s="22"/>
      <c r="AD189" s="22"/>
      <c r="AE189" s="22"/>
      <c r="AF189" s="22"/>
      <c r="AG189" s="22"/>
      <c r="AH189" s="22"/>
      <c r="AI189" s="22"/>
      <c r="AJ189" s="22"/>
      <c r="AK189" s="22"/>
      <c r="AL189" s="22"/>
      <c r="AM189" s="22"/>
      <c r="AN189" s="22"/>
      <c r="AO189" s="22"/>
      <c r="AP189" s="22"/>
      <c r="AQ189" s="22"/>
      <c r="AR189" s="22"/>
      <c r="AS189" s="22"/>
      <c r="AT189" s="22"/>
      <c r="AU189" s="22"/>
      <c r="AV189" s="22"/>
      <c r="AW189" s="22"/>
      <c r="AX189" s="22"/>
      <c r="AY189" s="22"/>
      <c r="AZ189" s="22"/>
      <c r="BA189" s="22"/>
      <c r="BB189" s="22"/>
      <c r="BC189" s="22"/>
      <c r="BD189" s="22" t="s">
        <v>136</v>
      </c>
    </row>
    <row r="190" spans="1:56" ht="15" customHeight="1" x14ac:dyDescent="0.3">
      <c r="A190" s="16"/>
      <c r="B190" s="129"/>
      <c r="C190" s="129"/>
      <c r="D190" s="16"/>
      <c r="E190" s="17"/>
      <c r="F190" s="120"/>
      <c r="G190" s="19"/>
      <c r="H190" s="19"/>
      <c r="I190" s="19"/>
      <c r="J190" s="19"/>
      <c r="K190" s="19"/>
      <c r="L190" s="19"/>
      <c r="M190" s="19"/>
      <c r="N190" s="17"/>
      <c r="O190" s="17"/>
      <c r="P190" s="22"/>
      <c r="Q190" s="22"/>
      <c r="R190" s="22"/>
      <c r="S190" s="22"/>
      <c r="T190" s="22"/>
      <c r="U190" s="22"/>
      <c r="V190" s="22"/>
      <c r="W190" s="22"/>
      <c r="X190" s="22"/>
      <c r="Y190" s="22"/>
      <c r="Z190" s="22"/>
      <c r="AA190" s="22"/>
      <c r="AB190" s="22"/>
      <c r="AC190" s="22"/>
      <c r="AD190" s="22"/>
      <c r="AE190" s="22"/>
      <c r="AF190" s="22"/>
      <c r="AG190" s="22"/>
      <c r="AH190" s="22"/>
      <c r="AI190" s="22"/>
      <c r="AJ190" s="22"/>
      <c r="AK190" s="22"/>
      <c r="AL190" s="22"/>
      <c r="AM190" s="22"/>
      <c r="AN190" s="22"/>
      <c r="AO190" s="22"/>
      <c r="AP190" s="22"/>
      <c r="AQ190" s="22"/>
      <c r="AR190" s="22"/>
      <c r="AS190" s="22"/>
      <c r="AT190" s="22"/>
      <c r="AU190" s="22"/>
      <c r="AV190" s="22"/>
      <c r="AW190" s="22"/>
      <c r="AX190" s="22"/>
      <c r="AY190" s="22"/>
      <c r="AZ190" s="22"/>
      <c r="BA190" s="22"/>
      <c r="BB190" s="22"/>
      <c r="BC190" s="22"/>
      <c r="BD190" s="22" t="s">
        <v>136</v>
      </c>
    </row>
    <row r="191" spans="1:56" ht="15" customHeight="1" x14ac:dyDescent="0.3">
      <c r="A191" s="16"/>
      <c r="B191" s="15"/>
      <c r="C191" s="15"/>
      <c r="D191" s="16"/>
      <c r="E191" s="17"/>
      <c r="F191" s="120"/>
      <c r="G191" s="19"/>
      <c r="H191" s="19"/>
      <c r="I191" s="19"/>
      <c r="J191" s="19"/>
      <c r="K191" s="19"/>
      <c r="L191" s="19"/>
      <c r="M191" s="19"/>
      <c r="N191" s="17"/>
      <c r="O191" s="17"/>
      <c r="P191" s="22"/>
      <c r="Q191" s="22"/>
      <c r="R191" s="22"/>
      <c r="S191" s="22"/>
      <c r="T191" s="22"/>
      <c r="U191" s="22"/>
      <c r="V191" s="22"/>
      <c r="W191" s="22"/>
      <c r="X191" s="22"/>
      <c r="Y191" s="22"/>
      <c r="Z191" s="22"/>
      <c r="AA191" s="22"/>
      <c r="AB191" s="22"/>
      <c r="AC191" s="22"/>
      <c r="AD191" s="22"/>
      <c r="AE191" s="22"/>
      <c r="AF191" s="22"/>
      <c r="AG191" s="22"/>
      <c r="AH191" s="22"/>
      <c r="AI191" s="22"/>
      <c r="AJ191" s="22"/>
      <c r="AK191" s="22"/>
      <c r="AL191" s="22"/>
      <c r="AM191" s="22"/>
      <c r="AN191" s="22"/>
      <c r="AO191" s="22"/>
      <c r="AP191" s="22"/>
      <c r="AQ191" s="22"/>
      <c r="AR191" s="22"/>
      <c r="AS191" s="22"/>
      <c r="AT191" s="22"/>
      <c r="AU191" s="22"/>
      <c r="AV191" s="22"/>
      <c r="AW191" s="22"/>
      <c r="AX191" s="22"/>
      <c r="AY191" s="22"/>
      <c r="AZ191" s="22"/>
      <c r="BA191" s="22"/>
      <c r="BB191" s="22"/>
      <c r="BC191" s="22"/>
      <c r="BD191" s="22" t="s">
        <v>136</v>
      </c>
    </row>
    <row r="192" spans="1:56" ht="30" customHeight="1" x14ac:dyDescent="0.6">
      <c r="A192" s="125" t="s">
        <v>201</v>
      </c>
      <c r="B192" s="90"/>
      <c r="C192" s="90"/>
      <c r="D192" s="199" t="s">
        <v>483</v>
      </c>
      <c r="E192" s="92" t="s">
        <v>202</v>
      </c>
      <c r="F192" s="93"/>
      <c r="G192" s="93"/>
      <c r="H192" s="93"/>
      <c r="I192" s="93"/>
      <c r="J192" s="93"/>
      <c r="K192" s="93"/>
      <c r="L192" s="93"/>
      <c r="M192" s="93"/>
      <c r="N192" s="93"/>
      <c r="O192" s="94" t="s">
        <v>203</v>
      </c>
      <c r="P192" s="22"/>
      <c r="Q192" s="22"/>
      <c r="R192" s="22"/>
      <c r="S192" s="22"/>
      <c r="T192" s="22"/>
      <c r="U192" s="22"/>
      <c r="V192" s="22"/>
      <c r="W192" s="22"/>
      <c r="X192" s="22"/>
      <c r="Y192" s="22"/>
      <c r="Z192" s="22"/>
      <c r="AA192" s="95">
        <f>AA160+1</f>
        <v>6</v>
      </c>
      <c r="AB192" s="22"/>
      <c r="AC192" s="22"/>
      <c r="AD192" s="96" t="s">
        <v>204</v>
      </c>
      <c r="AE192" s="22"/>
      <c r="AF192" s="22"/>
      <c r="AG192" s="22"/>
      <c r="AH192" s="22"/>
      <c r="AI192" s="22"/>
      <c r="AJ192" s="22"/>
      <c r="AK192" s="22"/>
      <c r="AL192" s="22"/>
      <c r="AM192" s="22"/>
      <c r="AN192" s="22"/>
      <c r="AO192" s="22"/>
      <c r="AP192" s="22"/>
      <c r="AQ192" s="22"/>
      <c r="AR192" s="22"/>
      <c r="AS192" s="22"/>
      <c r="AT192" s="22"/>
      <c r="AU192" s="22"/>
      <c r="AV192" s="22"/>
      <c r="AW192" s="22"/>
      <c r="AX192" s="22"/>
      <c r="AY192" s="22"/>
      <c r="AZ192" s="22"/>
      <c r="BA192" s="22"/>
      <c r="BB192" s="22"/>
      <c r="BC192" s="22"/>
      <c r="BD192" s="22" t="s">
        <v>136</v>
      </c>
    </row>
    <row r="193" spans="1:56" ht="15" customHeight="1" x14ac:dyDescent="0.3">
      <c r="A193" s="16"/>
      <c r="B193" s="15"/>
      <c r="C193" s="15"/>
      <c r="D193" s="16"/>
      <c r="E193" s="17"/>
      <c r="F193" s="17"/>
      <c r="G193" s="19"/>
      <c r="H193" s="19"/>
      <c r="I193" s="19"/>
      <c r="J193" s="19"/>
      <c r="K193" s="19"/>
      <c r="L193" s="19"/>
      <c r="M193" s="19"/>
      <c r="N193" s="17"/>
      <c r="O193" s="17"/>
      <c r="P193" s="22"/>
      <c r="Q193" s="22"/>
      <c r="R193" s="22"/>
      <c r="S193" s="22"/>
      <c r="T193" s="22"/>
      <c r="U193" s="22"/>
      <c r="V193" s="22"/>
      <c r="W193" s="22"/>
      <c r="X193" s="22"/>
      <c r="Y193" s="22"/>
      <c r="Z193" s="22"/>
      <c r="AA193" s="97">
        <f ca="1">IF(AND(J194&lt;$AA$1,J195&gt;$AA$1),1,0)</f>
        <v>0</v>
      </c>
      <c r="AB193" s="22"/>
      <c r="AC193" s="22"/>
      <c r="AD193" s="26"/>
      <c r="AE193" s="27" t="s">
        <v>4</v>
      </c>
      <c r="AF193" s="23">
        <f>$AL$2</f>
        <v>0</v>
      </c>
      <c r="AG193" s="22"/>
      <c r="AH193" s="31"/>
      <c r="AI193" s="32" t="s">
        <v>7</v>
      </c>
      <c r="AJ193" s="24">
        <f>$AL$3</f>
        <v>0</v>
      </c>
      <c r="AK193" s="22"/>
      <c r="AL193" s="22"/>
      <c r="AM193" s="22"/>
      <c r="AN193" s="22"/>
      <c r="AO193" s="22"/>
      <c r="AP193" s="22"/>
      <c r="AQ193" s="22"/>
      <c r="AR193" s="22"/>
      <c r="AS193" s="22"/>
      <c r="AT193" s="22"/>
      <c r="AU193" s="22"/>
      <c r="AV193" s="22"/>
      <c r="AW193" s="22"/>
      <c r="AX193" s="22"/>
      <c r="AY193" s="22"/>
      <c r="AZ193" s="22"/>
      <c r="BA193" s="22"/>
      <c r="BB193" s="22"/>
      <c r="BC193" s="22"/>
      <c r="BD193" s="22" t="s">
        <v>136</v>
      </c>
    </row>
    <row r="194" spans="1:56" ht="15" customHeight="1" thickBot="1" x14ac:dyDescent="0.35">
      <c r="A194" s="16"/>
      <c r="B194" s="15"/>
      <c r="C194" s="134" t="s">
        <v>205</v>
      </c>
      <c r="D194" s="16"/>
      <c r="E194" s="17"/>
      <c r="F194" s="120"/>
      <c r="G194" s="19"/>
      <c r="H194" s="19"/>
      <c r="I194" s="19"/>
      <c r="J194" s="99" t="str">
        <f>IF(J163="","",J163)</f>
        <v/>
      </c>
      <c r="K194" s="19"/>
      <c r="L194" s="19"/>
      <c r="M194" s="19"/>
      <c r="N194" s="17"/>
      <c r="O194" s="17"/>
      <c r="P194" s="22"/>
      <c r="Q194" s="22"/>
      <c r="R194" s="22"/>
      <c r="S194" s="22"/>
      <c r="T194" s="22"/>
      <c r="U194" s="22"/>
      <c r="V194" s="22"/>
      <c r="W194" s="22"/>
      <c r="X194" s="22"/>
      <c r="Y194" s="22"/>
      <c r="Z194" s="22"/>
      <c r="AA194" s="22"/>
      <c r="AB194" s="22"/>
      <c r="AC194" s="22"/>
      <c r="AD194" s="22"/>
      <c r="AE194" s="22"/>
      <c r="AF194" s="22"/>
      <c r="AG194" s="22"/>
      <c r="AH194" s="22"/>
      <c r="AI194" s="22"/>
      <c r="AJ194" s="22"/>
      <c r="AK194" s="22"/>
      <c r="AL194" s="22"/>
      <c r="AM194" s="22"/>
      <c r="AN194" s="22"/>
      <c r="AO194" s="22"/>
      <c r="AP194" s="22"/>
      <c r="AQ194" s="22"/>
      <c r="AR194" s="22"/>
      <c r="AS194" s="22"/>
      <c r="AT194" s="22"/>
      <c r="AU194" s="22"/>
      <c r="AV194" s="22"/>
      <c r="AW194" s="22"/>
      <c r="AX194" s="22"/>
      <c r="AY194" s="22"/>
      <c r="AZ194" s="22"/>
      <c r="BA194" s="22"/>
      <c r="BB194" s="22"/>
      <c r="BC194" s="22"/>
      <c r="BD194" s="22" t="s">
        <v>136</v>
      </c>
    </row>
    <row r="195" spans="1:56" ht="15" customHeight="1" thickTop="1" x14ac:dyDescent="0.3">
      <c r="A195" s="16"/>
      <c r="B195" s="15"/>
      <c r="C195" s="134"/>
      <c r="D195" s="16"/>
      <c r="E195" s="17"/>
      <c r="F195" s="120"/>
      <c r="G195" s="19"/>
      <c r="H195" s="19"/>
      <c r="I195" s="19"/>
      <c r="J195" s="100" t="str">
        <f>IF(OR($H$2="",G205=""),"",G205+((365.25*$H$2)/4))</f>
        <v/>
      </c>
      <c r="K195" s="19"/>
      <c r="L195" s="19"/>
      <c r="M195" s="19"/>
      <c r="N195" s="17"/>
      <c r="O195" s="17"/>
      <c r="P195" s="22"/>
      <c r="Q195" s="22"/>
      <c r="R195" s="22"/>
      <c r="S195" s="22"/>
      <c r="T195" s="22"/>
      <c r="U195" s="22"/>
      <c r="V195" s="22"/>
      <c r="W195" s="22"/>
      <c r="X195" s="22"/>
      <c r="Y195" s="22"/>
      <c r="Z195" s="22"/>
      <c r="AA195" s="101">
        <f ca="1">IF(J194&gt;$AA$1,1,0)</f>
        <v>1</v>
      </c>
      <c r="AB195" s="102" t="s">
        <v>130</v>
      </c>
      <c r="AC195" s="103" t="str">
        <f ca="1">IF(AND($AA$1&gt;J194,$AA$1&lt;J195),AD195,AD196)</f>
        <v>Or that</v>
      </c>
      <c r="AD195" s="103" t="s">
        <v>131</v>
      </c>
      <c r="AE195" s="22"/>
      <c r="AF195" s="22"/>
      <c r="AG195" s="22"/>
      <c r="AH195" s="22"/>
      <c r="AI195" s="22"/>
      <c r="AJ195" s="22"/>
      <c r="AK195" s="22"/>
      <c r="AL195" s="22"/>
      <c r="AM195" s="22"/>
      <c r="AN195" s="22"/>
      <c r="AO195" s="22"/>
      <c r="AP195" s="22"/>
      <c r="AQ195" s="22"/>
      <c r="AR195" s="22"/>
      <c r="AS195" s="22"/>
      <c r="AT195" s="22"/>
      <c r="AU195" s="22"/>
      <c r="AV195" s="22"/>
      <c r="AW195" s="22"/>
      <c r="AX195" s="22"/>
      <c r="AY195" s="22"/>
      <c r="AZ195" s="22"/>
      <c r="BA195" s="22"/>
      <c r="BB195" s="22"/>
      <c r="BC195" s="22"/>
      <c r="BD195" s="22" t="s">
        <v>136</v>
      </c>
    </row>
    <row r="196" spans="1:56" ht="15" customHeight="1" x14ac:dyDescent="0.3">
      <c r="A196" s="16"/>
      <c r="B196" s="15"/>
      <c r="C196" s="134"/>
      <c r="D196" s="16"/>
      <c r="E196" s="17"/>
      <c r="F196" s="120"/>
      <c r="G196" s="19"/>
      <c r="H196" s="19"/>
      <c r="I196" s="104" t="str">
        <f>IF(OR(J195="",$H$2=""),"",J195-((365.25*$H$2)/16))</f>
        <v/>
      </c>
      <c r="J196" s="19"/>
      <c r="K196" s="105" t="str">
        <f>IF(OR(J194="",$H$2=""),"",J194+((365.25*$H$2)/16))</f>
        <v/>
      </c>
      <c r="L196" s="19"/>
      <c r="M196" s="19"/>
      <c r="N196" s="17"/>
      <c r="O196" s="17"/>
      <c r="P196" s="22"/>
      <c r="Q196" s="22"/>
      <c r="R196" s="22"/>
      <c r="S196" s="22"/>
      <c r="T196" s="22"/>
      <c r="U196" s="22"/>
      <c r="V196" s="22"/>
      <c r="W196" s="22"/>
      <c r="X196" s="22"/>
      <c r="Y196" s="22"/>
      <c r="Z196" s="22"/>
      <c r="AA196" s="22"/>
      <c r="AB196" s="22"/>
      <c r="AC196" s="103"/>
      <c r="AD196" s="103" t="s">
        <v>132</v>
      </c>
      <c r="AE196" s="22"/>
      <c r="AF196" s="22"/>
      <c r="AG196" s="22"/>
      <c r="AH196" s="22"/>
      <c r="AI196" s="22"/>
      <c r="AJ196" s="22"/>
      <c r="AK196" s="22"/>
      <c r="AL196" s="22"/>
      <c r="AM196" s="22"/>
      <c r="AN196" s="22"/>
      <c r="AO196" s="22"/>
      <c r="AP196" s="22"/>
      <c r="AQ196" s="22"/>
      <c r="AR196" s="22"/>
      <c r="AS196" s="22"/>
      <c r="AT196" s="22"/>
      <c r="AU196" s="22"/>
      <c r="AV196" s="22"/>
      <c r="AW196" s="22"/>
      <c r="AX196" s="22"/>
      <c r="AY196" s="22"/>
      <c r="AZ196" s="22"/>
      <c r="BA196" s="22"/>
      <c r="BB196" s="22"/>
      <c r="BC196" s="22"/>
      <c r="BD196" s="22" t="s">
        <v>136</v>
      </c>
    </row>
    <row r="197" spans="1:56" ht="15" customHeight="1" x14ac:dyDescent="0.3">
      <c r="A197" s="16"/>
      <c r="B197" s="15"/>
      <c r="C197" s="134"/>
      <c r="D197" s="16"/>
      <c r="E197" s="17"/>
      <c r="F197" s="120"/>
      <c r="G197" s="19"/>
      <c r="H197" s="19"/>
      <c r="I197" s="19"/>
      <c r="J197" s="19"/>
      <c r="K197" s="19"/>
      <c r="L197" s="19"/>
      <c r="M197" s="19"/>
      <c r="N197" s="17"/>
      <c r="O197" s="17"/>
      <c r="P197" s="22"/>
      <c r="Q197" s="22"/>
      <c r="R197" s="22"/>
      <c r="S197" s="22"/>
      <c r="T197" s="22"/>
      <c r="U197" s="22"/>
      <c r="V197" s="22"/>
      <c r="W197" s="22"/>
      <c r="X197" s="22"/>
      <c r="Y197" s="22"/>
      <c r="Z197" s="22"/>
      <c r="AA197" s="101">
        <f ca="1">IF(M205&gt;$AA$1,1,0)</f>
        <v>1</v>
      </c>
      <c r="AB197" s="106" t="s">
        <v>134</v>
      </c>
      <c r="AC197" s="200" t="str">
        <f ca="1">IF(J$195&lt;$AA$1,AD197,AD198)</f>
        <v>Responsibilities set in. If you raise young kids, you will take your job much more seriously. You will spend less time changing jobs, and more time changing diapers. You will spend less time hanging out with your peers, unless working with them. Life will get serious. Especially if becoming a parent.</v>
      </c>
      <c r="AD197" s="22" t="s">
        <v>206</v>
      </c>
      <c r="AE197" s="22"/>
      <c r="AF197" s="22"/>
      <c r="AG197" s="22"/>
      <c r="AH197" s="22"/>
      <c r="AI197" s="22"/>
      <c r="AJ197" s="22"/>
      <c r="AK197" s="22"/>
      <c r="AL197" s="22"/>
      <c r="AM197" s="22"/>
      <c r="AN197" s="22"/>
      <c r="AO197" s="22"/>
      <c r="AP197" s="22"/>
      <c r="AQ197" s="22"/>
      <c r="AR197" s="22"/>
      <c r="AS197" s="22"/>
      <c r="AT197" s="22"/>
      <c r="AU197" s="22"/>
      <c r="AV197" s="22"/>
      <c r="AW197" s="22"/>
      <c r="AX197" s="22"/>
      <c r="AY197" s="22"/>
      <c r="AZ197" s="22"/>
      <c r="BA197" s="22"/>
      <c r="BB197" s="22"/>
      <c r="BC197" s="22"/>
      <c r="BD197" s="22" t="s">
        <v>136</v>
      </c>
    </row>
    <row r="198" spans="1:56" ht="15" customHeight="1" x14ac:dyDescent="0.3">
      <c r="A198" s="16"/>
      <c r="B198" s="15"/>
      <c r="C198" s="134"/>
      <c r="D198" s="16"/>
      <c r="E198" s="17"/>
      <c r="F198" s="120"/>
      <c r="G198" s="19"/>
      <c r="H198" s="107" t="str">
        <f>IF(OR(G205="",$H$2=""),"",G205+((365.25*$H$2)/8))</f>
        <v/>
      </c>
      <c r="I198" s="19"/>
      <c r="J198" s="19"/>
      <c r="K198" s="19"/>
      <c r="L198" s="108" t="str">
        <f>IF(OR(M205="",$H$2=""),"",M205-((365.25*$H$2)/8))</f>
        <v/>
      </c>
      <c r="M198" s="19"/>
      <c r="N198" s="17"/>
      <c r="O198" s="17"/>
      <c r="P198" s="22"/>
      <c r="Q198" s="22"/>
      <c r="R198" s="22"/>
      <c r="S198" s="22"/>
      <c r="T198" s="22"/>
      <c r="U198" s="22"/>
      <c r="V198" s="22"/>
      <c r="W198" s="22"/>
      <c r="X198" s="22"/>
      <c r="Y198" s="22"/>
      <c r="Z198" s="22"/>
      <c r="AA198" s="22"/>
      <c r="AB198" s="22"/>
      <c r="AC198" s="202"/>
      <c r="AD198" s="22" t="s">
        <v>509</v>
      </c>
      <c r="AE198" s="22"/>
      <c r="AF198" s="22"/>
      <c r="AG198" s="22"/>
      <c r="AH198" s="22"/>
      <c r="AI198" s="22"/>
      <c r="AJ198" s="22"/>
      <c r="AK198" s="22"/>
      <c r="AL198" s="22"/>
      <c r="AM198" s="22"/>
      <c r="AN198" s="22"/>
      <c r="AO198" s="22"/>
      <c r="AP198" s="22"/>
      <c r="AQ198" s="22"/>
      <c r="AR198" s="22"/>
      <c r="AS198" s="22"/>
      <c r="AT198" s="22"/>
      <c r="AU198" s="22"/>
      <c r="AV198" s="22"/>
      <c r="AW198" s="22"/>
      <c r="AX198" s="22"/>
      <c r="AY198" s="22"/>
      <c r="AZ198" s="22"/>
      <c r="BA198" s="22"/>
      <c r="BB198" s="22"/>
      <c r="BC198" s="22"/>
      <c r="BD198" s="22" t="s">
        <v>136</v>
      </c>
    </row>
    <row r="199" spans="1:56" ht="15" customHeight="1" x14ac:dyDescent="0.3">
      <c r="A199" s="16"/>
      <c r="B199" s="15"/>
      <c r="C199" s="134"/>
      <c r="D199" s="16"/>
      <c r="E199" s="17"/>
      <c r="F199" s="120"/>
      <c r="G199" s="19"/>
      <c r="H199" s="19"/>
      <c r="I199" s="19"/>
      <c r="J199" s="19"/>
      <c r="K199" s="19"/>
      <c r="L199" s="19"/>
      <c r="M199" s="19"/>
      <c r="N199" s="17"/>
      <c r="O199" s="17"/>
      <c r="P199" s="22"/>
      <c r="R199" s="22"/>
      <c r="S199" s="22"/>
      <c r="T199" s="22"/>
      <c r="U199" s="22"/>
      <c r="V199" s="22"/>
      <c r="W199" s="22"/>
      <c r="X199" s="22"/>
      <c r="Y199" s="22"/>
      <c r="Z199" s="22"/>
      <c r="AA199" s="101">
        <f ca="1">IF(J215&gt;$AA$1,1,0)</f>
        <v>1</v>
      </c>
      <c r="AB199" s="106" t="s">
        <v>138</v>
      </c>
      <c r="AC199" s="200" t="str">
        <f t="shared" ref="AC199" ca="1" si="30">IF(J$195&lt;$AA$1,AD199,AD200)</f>
        <v>Kohlberg’s moral development stages suggest you could shift from conventional to postconventional moral reasoning. To behave less from conformity to generalizing social norms and more from a social contract respecting specific individual needs.</v>
      </c>
      <c r="AD199" s="22" t="s">
        <v>207</v>
      </c>
      <c r="AE199" s="22"/>
      <c r="AF199" s="22"/>
      <c r="AG199" s="22"/>
      <c r="AH199" s="22"/>
      <c r="AI199" s="22"/>
      <c r="AJ199" s="22"/>
      <c r="AK199" s="22"/>
      <c r="AL199" s="22"/>
      <c r="AM199" s="22"/>
      <c r="AN199" s="22"/>
      <c r="AO199" s="22"/>
      <c r="AP199" s="22"/>
      <c r="AQ199" s="22"/>
      <c r="AR199" s="22"/>
      <c r="AS199" s="22"/>
      <c r="AT199" s="22"/>
      <c r="AU199" s="22"/>
      <c r="AV199" s="22"/>
      <c r="AW199" s="22"/>
      <c r="AX199" s="22"/>
      <c r="AY199" s="22"/>
      <c r="AZ199" s="22"/>
      <c r="BA199" s="22"/>
      <c r="BB199" s="22"/>
      <c r="BC199" s="22"/>
      <c r="BD199" s="22" t="s">
        <v>136</v>
      </c>
    </row>
    <row r="200" spans="1:56" ht="15" customHeight="1" x14ac:dyDescent="0.3">
      <c r="A200" s="16"/>
      <c r="B200" s="15"/>
      <c r="C200" s="134"/>
      <c r="D200" s="16"/>
      <c r="E200" s="17"/>
      <c r="F200" s="120"/>
      <c r="G200" s="19"/>
      <c r="H200" s="19"/>
      <c r="I200" s="19"/>
      <c r="J200" s="19"/>
      <c r="K200" s="19"/>
      <c r="L200" s="19"/>
      <c r="M200" s="19"/>
      <c r="N200" s="17"/>
      <c r="O200" s="17"/>
      <c r="P200" s="22"/>
      <c r="Q200" s="22"/>
      <c r="R200" s="22"/>
      <c r="S200" s="22"/>
      <c r="T200" s="22"/>
      <c r="U200" s="22"/>
      <c r="V200" s="22"/>
      <c r="W200" s="22"/>
      <c r="X200" s="22"/>
      <c r="Y200" s="22"/>
      <c r="Z200" s="22"/>
      <c r="AA200" s="22"/>
      <c r="AB200" s="22"/>
      <c r="AC200" s="202"/>
      <c r="AD200" s="22" t="str">
        <f>AD199</f>
        <v>Kohlberg’s moral development stages suggest you could shift from conventional to postconventional moral reasoning. To behave less from conformity to generalizing social norms and more from a social contract respecting specific individual needs.</v>
      </c>
      <c r="AE200" s="22"/>
      <c r="AF200" s="22"/>
      <c r="AG200" s="22"/>
      <c r="AH200" s="22"/>
      <c r="AI200" s="22"/>
      <c r="AJ200" s="22"/>
      <c r="AK200" s="22"/>
      <c r="AL200" s="22"/>
      <c r="AM200" s="22"/>
      <c r="AN200" s="22"/>
      <c r="AO200" s="22"/>
      <c r="AP200" s="22"/>
      <c r="AQ200" s="22"/>
      <c r="AR200" s="22"/>
      <c r="AS200" s="22"/>
      <c r="AT200" s="22"/>
      <c r="AU200" s="22"/>
      <c r="AV200" s="22"/>
      <c r="AW200" s="22"/>
      <c r="AX200" s="22"/>
      <c r="AY200" s="22"/>
      <c r="AZ200" s="22"/>
      <c r="BA200" s="22"/>
      <c r="BB200" s="22"/>
      <c r="BC200" s="22"/>
      <c r="BD200" s="22" t="s">
        <v>136</v>
      </c>
    </row>
    <row r="201" spans="1:56" ht="15" customHeight="1" x14ac:dyDescent="0.3">
      <c r="A201" s="16"/>
      <c r="B201" s="15"/>
      <c r="C201" s="134"/>
      <c r="D201" s="16"/>
      <c r="E201" s="17"/>
      <c r="F201" s="120"/>
      <c r="G201" s="105" t="str">
        <f>IF(OR(G205="",$H$2=""),"",G205+((365.25*$H$2)/16))</f>
        <v/>
      </c>
      <c r="H201" s="19"/>
      <c r="I201" s="19"/>
      <c r="J201" s="19"/>
      <c r="K201" s="19"/>
      <c r="L201" s="19"/>
      <c r="M201" s="110" t="str">
        <f>IF(OR(M205="",$H$2=""),"",M205-((365.25*$H$2)/16))</f>
        <v/>
      </c>
      <c r="N201" s="17"/>
      <c r="O201" s="17"/>
      <c r="P201" s="22"/>
      <c r="Q201" s="22"/>
      <c r="R201" s="22"/>
      <c r="S201" s="22"/>
      <c r="T201" s="22"/>
      <c r="U201" s="22"/>
      <c r="V201" s="22"/>
      <c r="W201" s="22"/>
      <c r="X201" s="22"/>
      <c r="Y201" s="22"/>
      <c r="Z201" s="22"/>
      <c r="AA201" s="101">
        <f ca="1">IF(G205&gt;$AA$1,1,0)</f>
        <v>1</v>
      </c>
      <c r="AB201" s="106" t="s">
        <v>140</v>
      </c>
      <c r="AC201" s="203" t="str">
        <f t="shared" ref="AC201" ca="1" si="31">IF(J$195&lt;$AA$1,AD201,AD202)</f>
        <v>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v>
      </c>
      <c r="AD201" s="22" t="s">
        <v>208</v>
      </c>
      <c r="AE201" s="22"/>
      <c r="AF201" s="22"/>
      <c r="AG201" s="22"/>
      <c r="AH201" s="22"/>
      <c r="AI201" s="22"/>
      <c r="AJ201" s="22"/>
      <c r="AK201" s="144"/>
      <c r="AL201" s="22"/>
      <c r="AM201" s="22"/>
      <c r="AN201" s="22"/>
      <c r="AO201" s="22"/>
      <c r="AP201" s="22"/>
      <c r="AQ201" s="22"/>
      <c r="AR201" s="22"/>
      <c r="AS201" s="22"/>
      <c r="AT201" s="22"/>
      <c r="AU201" s="22"/>
      <c r="AV201" s="22"/>
      <c r="AW201" s="22"/>
      <c r="AX201" s="22"/>
      <c r="AY201" s="22"/>
      <c r="AZ201" s="22"/>
      <c r="BA201" s="22"/>
      <c r="BB201" s="22"/>
      <c r="BC201" s="22"/>
      <c r="BD201" s="22" t="s">
        <v>136</v>
      </c>
    </row>
    <row r="202" spans="1:56" ht="15" customHeight="1" x14ac:dyDescent="0.3">
      <c r="A202" s="16"/>
      <c r="B202" s="15"/>
      <c r="C202" s="134"/>
      <c r="D202" s="16"/>
      <c r="E202" s="17"/>
      <c r="F202" s="120"/>
      <c r="G202" s="120"/>
      <c r="H202" s="120"/>
      <c r="I202" s="120"/>
      <c r="J202" s="120"/>
      <c r="K202" s="120"/>
      <c r="L202" s="120"/>
      <c r="M202" s="120"/>
      <c r="N202" s="17"/>
      <c r="O202" s="17"/>
      <c r="P202" s="22"/>
      <c r="Q202" s="22"/>
      <c r="R202" s="22"/>
      <c r="S202" s="22"/>
      <c r="T202" s="22"/>
      <c r="U202" s="22"/>
      <c r="V202" s="22"/>
      <c r="W202" s="22"/>
      <c r="X202" s="22"/>
      <c r="Y202" s="22"/>
      <c r="Z202" s="22"/>
      <c r="AA202" s="22"/>
      <c r="AB202" s="22"/>
      <c r="AC202" s="202"/>
      <c r="AD202" s="22" t="str">
        <f>AD201</f>
        <v>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v>
      </c>
      <c r="AE202" s="22"/>
      <c r="AF202" s="22"/>
      <c r="AG202" s="22"/>
      <c r="AH202" s="22"/>
      <c r="AI202" s="22"/>
      <c r="AJ202" s="22"/>
      <c r="AK202" s="144"/>
      <c r="AL202" s="22"/>
      <c r="AM202" s="22"/>
      <c r="AN202" s="22"/>
      <c r="AO202" s="22"/>
      <c r="AP202" s="22"/>
      <c r="AQ202" s="22"/>
      <c r="AR202" s="22"/>
      <c r="AS202" s="22"/>
      <c r="AT202" s="22"/>
      <c r="AU202" s="22"/>
      <c r="AV202" s="22"/>
      <c r="AW202" s="22"/>
      <c r="AX202" s="22"/>
      <c r="AY202" s="22"/>
      <c r="AZ202" s="22"/>
      <c r="BA202" s="22"/>
      <c r="BB202" s="22"/>
      <c r="BC202" s="22"/>
      <c r="BD202" s="22" t="s">
        <v>136</v>
      </c>
    </row>
    <row r="203" spans="1:56" ht="15" customHeight="1" x14ac:dyDescent="0.3">
      <c r="A203" s="16"/>
      <c r="B203" s="15"/>
      <c r="C203" s="134"/>
      <c r="D203" s="16"/>
      <c r="E203" s="17"/>
      <c r="F203" s="120"/>
      <c r="G203" s="19"/>
      <c r="H203" s="19"/>
      <c r="I203" s="19"/>
      <c r="J203" s="19"/>
      <c r="K203" s="19"/>
      <c r="L203" s="19"/>
      <c r="M203" s="19"/>
      <c r="N203" s="17"/>
      <c r="O203" s="17"/>
      <c r="P203" s="22"/>
      <c r="Q203" s="22"/>
      <c r="R203" s="22"/>
      <c r="S203" s="22"/>
      <c r="T203" s="22"/>
      <c r="U203" s="22"/>
      <c r="V203" s="22"/>
      <c r="W203" s="22"/>
      <c r="X203" s="22"/>
      <c r="Y203" s="22"/>
      <c r="Z203" s="22"/>
      <c r="AA203" s="101">
        <f ca="1">IF(J195&gt;$AA$1,1,0)</f>
        <v>1</v>
      </c>
      <c r="AB203" s="106" t="s">
        <v>143</v>
      </c>
      <c r="AC203" s="200" t="str">
        <f ca="1">IF(AND($AA$1&gt;J194,$AA$1&lt;J195,AN$3=20),AD204,AD203)</f>
        <v>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v>
      </c>
      <c r="AD203" s="22" t="str">
        <f ca="1">AC201</f>
        <v>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v>
      </c>
      <c r="AE203" s="111"/>
      <c r="AF203" s="111"/>
      <c r="AG203" s="111"/>
      <c r="AH203" s="22"/>
      <c r="AI203" s="22"/>
      <c r="AJ203" s="22"/>
      <c r="AK203" s="22"/>
      <c r="AL203" s="22"/>
      <c r="AM203" s="22"/>
      <c r="AN203" s="22"/>
      <c r="AO203" s="22"/>
      <c r="AP203" s="22"/>
      <c r="AQ203" s="22"/>
      <c r="AR203" s="22"/>
      <c r="AS203" s="22"/>
      <c r="AT203" s="22"/>
      <c r="AU203" s="22"/>
      <c r="AV203" s="22"/>
      <c r="AW203" s="22"/>
      <c r="AX203" s="22"/>
      <c r="AY203" s="22"/>
      <c r="AZ203" s="22"/>
      <c r="BA203" s="22"/>
      <c r="BB203" s="22"/>
      <c r="BC203" s="22"/>
      <c r="BD203" s="22" t="s">
        <v>136</v>
      </c>
    </row>
    <row r="204" spans="1:56" ht="15" customHeight="1" x14ac:dyDescent="0.3">
      <c r="A204" s="16"/>
      <c r="B204" s="15"/>
      <c r="C204" s="134"/>
      <c r="D204" s="16"/>
      <c r="E204" s="17"/>
      <c r="F204" s="120"/>
      <c r="G204" s="19"/>
      <c r="H204" s="19"/>
      <c r="I204" s="19"/>
      <c r="J204" s="19"/>
      <c r="K204" s="19"/>
      <c r="L204" s="19"/>
      <c r="M204" s="19"/>
      <c r="N204" s="17"/>
      <c r="O204" s="17"/>
      <c r="P204" s="22"/>
      <c r="Q204" s="22"/>
      <c r="R204" s="22"/>
      <c r="S204" s="22"/>
      <c r="T204" s="22"/>
      <c r="U204" s="22"/>
      <c r="V204" s="22"/>
      <c r="W204" s="22"/>
      <c r="X204" s="22"/>
      <c r="Y204" s="22"/>
      <c r="Z204" s="22"/>
      <c r="AA204" s="22"/>
      <c r="AB204" s="22"/>
      <c r="AC204" s="22"/>
      <c r="AD204"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204" s="22"/>
      <c r="AF204" s="22"/>
      <c r="AG204" s="22"/>
      <c r="AH204" s="22"/>
      <c r="AI204" s="22"/>
      <c r="AJ204" s="22"/>
      <c r="AK204" s="22"/>
      <c r="AL204" s="22"/>
      <c r="AM204" s="22"/>
      <c r="AN204" s="22"/>
      <c r="AO204" s="22"/>
      <c r="AP204" s="22"/>
      <c r="AQ204" s="22"/>
      <c r="AR204" s="22"/>
      <c r="AS204" s="22"/>
      <c r="AT204" s="22"/>
      <c r="AU204" s="22"/>
      <c r="AV204" s="22"/>
      <c r="AW204" s="22"/>
      <c r="AX204" s="22"/>
      <c r="AY204" s="22"/>
      <c r="AZ204" s="22"/>
      <c r="BA204" s="22"/>
      <c r="BB204" s="22"/>
      <c r="BC204" s="22"/>
      <c r="BD204" s="22" t="s">
        <v>136</v>
      </c>
    </row>
    <row r="205" spans="1:56" ht="15" customHeight="1" x14ac:dyDescent="0.3">
      <c r="A205" s="16"/>
      <c r="B205" s="15"/>
      <c r="C205" s="134"/>
      <c r="D205" s="16"/>
      <c r="E205" s="17"/>
      <c r="F205" s="120"/>
      <c r="G205" s="112" t="str">
        <f>IF(OR($H$2="",J215=""),"",J215+((365.25*$H$2)/4))</f>
        <v/>
      </c>
      <c r="H205" s="19"/>
      <c r="I205" s="19"/>
      <c r="J205" s="19"/>
      <c r="K205" s="19"/>
      <c r="L205" s="19"/>
      <c r="M205" s="112" t="str">
        <f>IF(OR($H$2="",J163=""),"",J163+((365.25*$H$2)/4))</f>
        <v/>
      </c>
      <c r="N205" s="17"/>
      <c r="O205" s="17"/>
      <c r="P205" s="22"/>
      <c r="Q205" s="22"/>
      <c r="R205" s="22"/>
      <c r="S205" s="22"/>
      <c r="T205" s="22"/>
      <c r="U205" s="22"/>
      <c r="V205" s="22"/>
      <c r="W205" s="22"/>
      <c r="X205" s="22"/>
      <c r="Y205" s="22"/>
      <c r="Z205" s="22"/>
      <c r="AA205" s="22"/>
      <c r="AB205" s="22"/>
      <c r="AC205" s="22"/>
      <c r="AD205" s="22"/>
      <c r="AE205" s="22"/>
      <c r="AF205" s="22"/>
      <c r="AG205" s="22"/>
      <c r="AH205" s="22"/>
      <c r="AI205" s="22"/>
      <c r="AJ205" s="22"/>
      <c r="AK205" s="22"/>
      <c r="AL205" s="22"/>
      <c r="AM205" s="22"/>
      <c r="AN205" s="22"/>
      <c r="AO205" s="22"/>
      <c r="AP205" s="22"/>
      <c r="AQ205" s="22"/>
      <c r="AR205" s="22"/>
      <c r="AS205" s="22"/>
      <c r="AT205" s="22"/>
      <c r="AU205" s="22"/>
      <c r="AV205" s="22"/>
      <c r="AW205" s="22"/>
      <c r="AX205" s="22"/>
      <c r="AY205" s="22"/>
      <c r="AZ205" s="22"/>
      <c r="BA205" s="22"/>
      <c r="BB205" s="22"/>
      <c r="BC205" s="22"/>
      <c r="BD205" s="22" t="s">
        <v>136</v>
      </c>
    </row>
    <row r="206" spans="1:56" ht="15" customHeight="1" x14ac:dyDescent="0.3">
      <c r="A206" s="16"/>
      <c r="B206" s="15"/>
      <c r="C206" s="15"/>
      <c r="D206" s="16"/>
      <c r="E206" s="17"/>
      <c r="F206" s="120"/>
      <c r="G206" s="19"/>
      <c r="H206" s="19"/>
      <c r="I206" s="19"/>
      <c r="J206" s="19"/>
      <c r="K206" s="19"/>
      <c r="L206" s="19"/>
      <c r="M206" s="19"/>
      <c r="N206" s="17"/>
      <c r="O206" s="17"/>
      <c r="P206" s="22"/>
      <c r="Q206" s="22"/>
      <c r="R206" s="22"/>
      <c r="S206" s="22"/>
      <c r="T206" s="22"/>
      <c r="U206" s="22"/>
      <c r="V206" s="22"/>
      <c r="W206" s="22"/>
      <c r="X206" s="22"/>
      <c r="Y206" s="22"/>
      <c r="Z206" s="22"/>
      <c r="AA206" s="22"/>
      <c r="AB206" s="22"/>
      <c r="AC206" s="22"/>
      <c r="AD206" s="22"/>
      <c r="AE206" s="22"/>
      <c r="AF206" s="22"/>
      <c r="AG206" s="22"/>
      <c r="AH206" s="22"/>
      <c r="AI206" s="22"/>
      <c r="AJ206" s="22"/>
      <c r="AK206" s="22"/>
      <c r="AL206" s="22"/>
      <c r="AM206" s="22"/>
      <c r="AN206" s="22"/>
      <c r="AO206" s="22"/>
      <c r="AP206" s="22"/>
      <c r="AQ206" s="22"/>
      <c r="AR206" s="22"/>
      <c r="AS206" s="22"/>
      <c r="AT206" s="22"/>
      <c r="AU206" s="22"/>
      <c r="AV206" s="22"/>
      <c r="AW206" s="22"/>
      <c r="AX206" s="22"/>
      <c r="AY206" s="22"/>
      <c r="AZ206" s="22"/>
      <c r="BA206" s="22"/>
      <c r="BB206" s="22"/>
      <c r="BC206" s="22"/>
      <c r="BD206" s="22" t="s">
        <v>136</v>
      </c>
    </row>
    <row r="207" spans="1:56" ht="15" customHeight="1" x14ac:dyDescent="0.3">
      <c r="A207" s="16"/>
      <c r="B207" s="49" t="s">
        <v>209</v>
      </c>
      <c r="C207" s="49"/>
      <c r="D207" s="16"/>
      <c r="E207" s="17"/>
      <c r="F207" s="120"/>
      <c r="G207" s="19"/>
      <c r="H207" s="19"/>
      <c r="I207" s="19"/>
      <c r="J207" s="19"/>
      <c r="K207" s="19"/>
      <c r="L207" s="19"/>
      <c r="M207" s="19"/>
      <c r="N207" s="17"/>
      <c r="O207" s="17"/>
      <c r="P207" s="22"/>
      <c r="Q207" s="22"/>
      <c r="R207" s="22"/>
      <c r="S207" s="22"/>
      <c r="T207" s="22"/>
      <c r="U207" s="22"/>
      <c r="V207" s="22"/>
      <c r="W207" s="22"/>
      <c r="X207" s="22"/>
      <c r="Y207" s="22"/>
      <c r="Z207" s="22"/>
      <c r="AA207" s="22"/>
      <c r="AB207" s="22"/>
      <c r="AC207" s="22"/>
      <c r="AD207" s="22"/>
      <c r="AE207" s="22"/>
      <c r="AF207" s="22"/>
      <c r="AG207" s="22"/>
      <c r="AH207" s="22"/>
      <c r="AI207" s="22"/>
      <c r="AJ207" s="22"/>
      <c r="AK207" s="22"/>
      <c r="AL207" s="22"/>
      <c r="AM207" s="22"/>
      <c r="AN207" s="22"/>
      <c r="AO207" s="22"/>
      <c r="AP207" s="22"/>
      <c r="AQ207" s="22"/>
      <c r="AR207" s="22"/>
      <c r="AS207" s="22"/>
      <c r="AT207" s="22"/>
      <c r="AU207" s="22"/>
      <c r="AV207" s="22"/>
      <c r="AW207" s="22"/>
      <c r="AX207" s="22"/>
      <c r="AY207" s="22"/>
      <c r="AZ207" s="22"/>
      <c r="BA207" s="22"/>
      <c r="BB207" s="22"/>
      <c r="BC207" s="22"/>
      <c r="BD207" s="22" t="s">
        <v>136</v>
      </c>
    </row>
    <row r="208" spans="1:56" ht="15" customHeight="1" x14ac:dyDescent="0.3">
      <c r="A208" s="16"/>
      <c r="B208" s="49"/>
      <c r="C208" s="49"/>
      <c r="D208" s="16"/>
      <c r="E208" s="17"/>
      <c r="F208" s="120"/>
      <c r="G208" s="120"/>
      <c r="H208" s="120"/>
      <c r="I208" s="120"/>
      <c r="J208" s="120"/>
      <c r="K208" s="120"/>
      <c r="L208" s="120"/>
      <c r="M208" s="120"/>
      <c r="N208" s="120"/>
      <c r="O208" s="17"/>
      <c r="P208" s="22"/>
      <c r="Q208" s="22"/>
      <c r="R208" s="22"/>
      <c r="S208" s="22"/>
      <c r="T208" s="22"/>
      <c r="U208" s="22"/>
      <c r="V208" s="22"/>
      <c r="W208" s="22"/>
      <c r="X208" s="22"/>
      <c r="Y208" s="22"/>
      <c r="Z208" s="22"/>
      <c r="AA208" s="22"/>
      <c r="AB208" s="22"/>
      <c r="AC208" s="22"/>
      <c r="AD208" s="22"/>
      <c r="AE208" s="22"/>
      <c r="AF208" s="22"/>
      <c r="AG208" s="22"/>
      <c r="AH208" s="22"/>
      <c r="AI208" s="22"/>
      <c r="AJ208" s="22"/>
      <c r="AK208" s="22"/>
      <c r="AL208" s="22"/>
      <c r="AM208" s="22"/>
      <c r="AN208" s="22"/>
      <c r="AO208" s="22"/>
      <c r="AP208" s="22"/>
      <c r="AQ208" s="22"/>
      <c r="AR208" s="22"/>
      <c r="AS208" s="22"/>
      <c r="AT208" s="22"/>
      <c r="AU208" s="22"/>
      <c r="AV208" s="22"/>
      <c r="AW208" s="22"/>
      <c r="AX208" s="22"/>
      <c r="AY208" s="22"/>
      <c r="AZ208" s="22"/>
      <c r="BA208" s="22"/>
      <c r="BB208" s="22"/>
      <c r="BC208" s="22"/>
      <c r="BD208" s="22" t="s">
        <v>136</v>
      </c>
    </row>
    <row r="209" spans="1:56" ht="15" customHeight="1" x14ac:dyDescent="0.3">
      <c r="A209" s="16"/>
      <c r="B209" s="49"/>
      <c r="C209" s="49"/>
      <c r="D209" s="16"/>
      <c r="E209" s="17"/>
      <c r="F209" s="120"/>
      <c r="G209" s="105" t="str">
        <f>IF(OR(G205="",$H$2=""),"",G205-((365.25*$H$2)/16))</f>
        <v/>
      </c>
      <c r="H209" s="19"/>
      <c r="I209" s="19"/>
      <c r="J209" s="19"/>
      <c r="K209" s="19"/>
      <c r="L209" s="19"/>
      <c r="M209" s="110" t="str">
        <f>IF(OR(M205="",$H$2=""),"",M205+((365.25*$H$2)/16))</f>
        <v/>
      </c>
      <c r="N209" s="17"/>
      <c r="O209" s="17"/>
      <c r="P209" s="22"/>
      <c r="Q209" s="22"/>
      <c r="R209" s="22"/>
      <c r="S209" s="22"/>
      <c r="T209" s="22"/>
      <c r="U209" s="22"/>
      <c r="V209" s="22"/>
      <c r="W209" s="22"/>
      <c r="X209" s="22"/>
      <c r="Y209" s="22"/>
      <c r="Z209" s="22"/>
      <c r="AA209" s="22"/>
      <c r="AB209" s="22"/>
      <c r="AC209" s="22"/>
      <c r="AD209" s="22"/>
      <c r="AE209" s="22"/>
      <c r="AF209" s="22"/>
      <c r="AG209" s="22"/>
      <c r="AH209" s="22"/>
      <c r="AI209" s="22"/>
      <c r="AJ209" s="22"/>
      <c r="AK209" s="22"/>
      <c r="AL209" s="22"/>
      <c r="AM209" s="22"/>
      <c r="AN209" s="22"/>
      <c r="AO209" s="22"/>
      <c r="AP209" s="22"/>
      <c r="AQ209" s="22"/>
      <c r="AR209" s="22"/>
      <c r="AS209" s="22"/>
      <c r="AT209" s="22"/>
      <c r="AU209" s="22"/>
      <c r="AV209" s="22"/>
      <c r="AW209" s="22"/>
      <c r="AX209" s="22"/>
      <c r="AY209" s="22"/>
      <c r="AZ209" s="22"/>
      <c r="BA209" s="22"/>
      <c r="BB209" s="22"/>
      <c r="BC209" s="22"/>
      <c r="BD209" s="22" t="s">
        <v>136</v>
      </c>
    </row>
    <row r="210" spans="1:56" ht="15" customHeight="1" x14ac:dyDescent="0.3">
      <c r="A210" s="16"/>
      <c r="B210" s="49"/>
      <c r="C210" s="49"/>
      <c r="D210" s="16"/>
      <c r="E210" s="17"/>
      <c r="F210" s="120"/>
      <c r="G210" s="19"/>
      <c r="H210" s="19"/>
      <c r="I210" s="19"/>
      <c r="J210" s="19"/>
      <c r="K210" s="19"/>
      <c r="L210" s="19"/>
      <c r="M210" s="19"/>
      <c r="N210" s="17"/>
      <c r="O210" s="17"/>
      <c r="P210" s="22"/>
      <c r="Q210" s="22"/>
      <c r="R210" s="22"/>
      <c r="S210" s="22"/>
      <c r="T210" s="22"/>
      <c r="U210" s="22"/>
      <c r="V210" s="22"/>
      <c r="W210" s="22"/>
      <c r="X210" s="22"/>
      <c r="Y210" s="22"/>
      <c r="Z210" s="22"/>
      <c r="AA210" s="22"/>
      <c r="AB210" s="22"/>
      <c r="AC210" s="22"/>
      <c r="AD210" s="22"/>
      <c r="AE210" s="22"/>
      <c r="AF210" s="22"/>
      <c r="AG210" s="22"/>
      <c r="AH210" s="22"/>
      <c r="AI210" s="22"/>
      <c r="AJ210" s="22"/>
      <c r="AK210" s="22"/>
      <c r="AL210" s="22"/>
      <c r="AM210" s="22"/>
      <c r="AN210" s="22"/>
      <c r="AO210" s="22"/>
      <c r="AP210" s="22"/>
      <c r="AQ210" s="22"/>
      <c r="AR210" s="22"/>
      <c r="AS210" s="22"/>
      <c r="AT210" s="22"/>
      <c r="AU210" s="22"/>
      <c r="AV210" s="22"/>
      <c r="AW210" s="22"/>
      <c r="AX210" s="22"/>
      <c r="AY210" s="22"/>
      <c r="AZ210" s="22"/>
      <c r="BA210" s="22"/>
      <c r="BB210" s="22"/>
      <c r="BC210" s="22"/>
      <c r="BD210" s="22" t="s">
        <v>136</v>
      </c>
    </row>
    <row r="211" spans="1:56" ht="15" customHeight="1" x14ac:dyDescent="0.3">
      <c r="A211" s="16"/>
      <c r="B211" s="15"/>
      <c r="C211" s="15"/>
      <c r="D211" s="16"/>
      <c r="E211" s="17"/>
      <c r="F211" s="120"/>
      <c r="G211" s="19"/>
      <c r="H211" s="19"/>
      <c r="I211" s="19"/>
      <c r="J211" s="19"/>
      <c r="K211" s="19"/>
      <c r="L211" s="19"/>
      <c r="M211" s="19"/>
      <c r="N211" s="17"/>
      <c r="O211" s="17"/>
      <c r="P211" s="22"/>
      <c r="Q211" s="22"/>
      <c r="R211" s="22"/>
      <c r="S211" s="22"/>
      <c r="T211" s="22"/>
      <c r="U211" s="22"/>
      <c r="V211" s="22"/>
      <c r="W211" s="22"/>
      <c r="X211" s="22"/>
      <c r="Y211" s="22"/>
      <c r="Z211" s="22"/>
      <c r="AA211" s="22"/>
      <c r="AB211" s="22"/>
      <c r="AC211" s="22"/>
      <c r="AD211" s="22"/>
      <c r="AE211" s="22"/>
      <c r="AF211" s="22"/>
      <c r="AG211" s="22"/>
      <c r="AH211" s="22"/>
      <c r="AI211" s="22"/>
      <c r="AJ211" s="22"/>
      <c r="AK211" s="22"/>
      <c r="AL211" s="22"/>
      <c r="AM211" s="22"/>
      <c r="AN211" s="22"/>
      <c r="AO211" s="22"/>
      <c r="AP211" s="22"/>
      <c r="AQ211" s="22"/>
      <c r="AR211" s="22"/>
      <c r="AS211" s="22"/>
      <c r="AT211" s="22"/>
      <c r="AU211" s="22"/>
      <c r="AV211" s="22"/>
      <c r="AW211" s="22"/>
      <c r="AX211" s="22"/>
      <c r="AY211" s="22"/>
      <c r="AZ211" s="22"/>
      <c r="BA211" s="22"/>
      <c r="BB211" s="22"/>
      <c r="BC211" s="22"/>
      <c r="BD211" s="22" t="s">
        <v>136</v>
      </c>
    </row>
    <row r="212" spans="1:56" ht="15" customHeight="1" x14ac:dyDescent="0.3">
      <c r="A212" s="16"/>
      <c r="B212" s="128" t="s">
        <v>210</v>
      </c>
      <c r="C212" s="128"/>
      <c r="D212" s="16"/>
      <c r="E212" s="17"/>
      <c r="F212" s="120"/>
      <c r="G212" s="19"/>
      <c r="H212" s="107" t="str">
        <f>IF(OR(J215="",$H$2=""),"",J215+((365.25*$H$2)/8))</f>
        <v/>
      </c>
      <c r="I212" s="19"/>
      <c r="J212" s="19"/>
      <c r="K212" s="19"/>
      <c r="L212" s="114" t="str">
        <f>IF(OR(M205="",$H$2=""),"",M205+((365.25*$H$2)/8))</f>
        <v/>
      </c>
      <c r="M212" s="19"/>
      <c r="N212" s="17"/>
      <c r="O212" s="17"/>
      <c r="P212" s="22"/>
      <c r="Q212" s="22"/>
      <c r="R212" s="22"/>
      <c r="S212" s="22"/>
      <c r="T212" s="22"/>
      <c r="U212" s="22"/>
      <c r="V212" s="22"/>
      <c r="W212" s="22"/>
      <c r="X212" s="22"/>
      <c r="Y212" s="22"/>
      <c r="Z212" s="22"/>
      <c r="AA212" s="22"/>
      <c r="AB212" s="22"/>
      <c r="AC212" s="22"/>
      <c r="AD212" s="22"/>
      <c r="AE212" s="22"/>
      <c r="AF212" s="22"/>
      <c r="AG212" s="22"/>
      <c r="AH212" s="22"/>
      <c r="AI212" s="22"/>
      <c r="AJ212" s="22"/>
      <c r="AK212" s="22"/>
      <c r="AL212" s="22"/>
      <c r="AM212" s="22"/>
      <c r="AN212" s="22"/>
      <c r="AO212" s="22"/>
      <c r="AP212" s="22"/>
      <c r="AQ212" s="22"/>
      <c r="AR212" s="22"/>
      <c r="AS212" s="22"/>
      <c r="AT212" s="22"/>
      <c r="AU212" s="22"/>
      <c r="AV212" s="22"/>
      <c r="AW212" s="22"/>
      <c r="AX212" s="22"/>
      <c r="AY212" s="22"/>
      <c r="AZ212" s="22"/>
      <c r="BA212" s="22"/>
      <c r="BB212" s="22"/>
      <c r="BC212" s="22"/>
      <c r="BD212" s="22" t="s">
        <v>136</v>
      </c>
    </row>
    <row r="213" spans="1:56" ht="15" customHeight="1" x14ac:dyDescent="0.3">
      <c r="A213" s="16"/>
      <c r="B213" s="128"/>
      <c r="C213" s="128"/>
      <c r="D213" s="16"/>
      <c r="E213" s="17"/>
      <c r="F213" s="120"/>
      <c r="G213" s="19"/>
      <c r="H213" s="19"/>
      <c r="I213" s="19"/>
      <c r="J213" s="19"/>
      <c r="K213" s="19"/>
      <c r="L213" s="19"/>
      <c r="M213" s="19"/>
      <c r="N213" s="17"/>
      <c r="O213" s="17"/>
      <c r="P213" s="22"/>
      <c r="Q213" s="22"/>
      <c r="R213" s="22"/>
      <c r="S213" s="22"/>
      <c r="T213" s="22"/>
      <c r="U213" s="22"/>
      <c r="V213" s="22"/>
      <c r="W213" s="22"/>
      <c r="X213" s="22"/>
      <c r="Y213" s="22"/>
      <c r="Z213" s="22"/>
      <c r="AA213" s="22"/>
      <c r="AB213" s="22"/>
      <c r="AC213" s="22"/>
      <c r="AD213" s="22"/>
      <c r="AE213" s="22"/>
      <c r="AF213" s="22"/>
      <c r="AG213" s="22"/>
      <c r="AH213" s="22"/>
      <c r="AI213" s="22"/>
      <c r="AJ213" s="22"/>
      <c r="AK213" s="22"/>
      <c r="AL213" s="22"/>
      <c r="AM213" s="22"/>
      <c r="AN213" s="22"/>
      <c r="AO213" s="22"/>
      <c r="AP213" s="22"/>
      <c r="AQ213" s="22"/>
      <c r="AR213" s="22"/>
      <c r="AS213" s="22"/>
      <c r="AT213" s="22"/>
      <c r="AU213" s="22"/>
      <c r="AV213" s="22"/>
      <c r="AW213" s="22"/>
      <c r="AX213" s="22"/>
      <c r="AY213" s="22"/>
      <c r="AZ213" s="22"/>
      <c r="BA213" s="22"/>
      <c r="BB213" s="22"/>
      <c r="BC213" s="22"/>
      <c r="BD213" s="22" t="s">
        <v>136</v>
      </c>
    </row>
    <row r="214" spans="1:56" ht="15" customHeight="1" x14ac:dyDescent="0.3">
      <c r="A214" s="16"/>
      <c r="B214" s="49" t="s">
        <v>211</v>
      </c>
      <c r="C214" s="15"/>
      <c r="D214" s="16"/>
      <c r="E214" s="17"/>
      <c r="F214" s="120"/>
      <c r="G214" s="19"/>
      <c r="H214" s="19"/>
      <c r="I214" s="115" t="str">
        <f>IF(OR(J215="",$H$2=""),"",J215+((365.25*$H$2)/16))</f>
        <v/>
      </c>
      <c r="J214" s="19"/>
      <c r="K214" s="105" t="str">
        <f>IF(OR(J215="",$H$2=""),"",J215-((365.25*$H$2)/16))</f>
        <v/>
      </c>
      <c r="L214" s="19"/>
      <c r="M214" s="19"/>
      <c r="N214" s="17"/>
      <c r="O214" s="17"/>
      <c r="P214" s="22"/>
      <c r="Q214" s="22"/>
      <c r="R214" s="22"/>
      <c r="S214" s="22"/>
      <c r="T214" s="22"/>
      <c r="U214" s="22"/>
      <c r="V214" s="22"/>
      <c r="W214" s="22"/>
      <c r="X214" s="22"/>
      <c r="Y214" s="22"/>
      <c r="Z214" s="22"/>
      <c r="AA214" s="22"/>
      <c r="AB214" s="22"/>
      <c r="AC214" s="22"/>
      <c r="AD214" s="22"/>
      <c r="AE214" s="22"/>
      <c r="AF214" s="22"/>
      <c r="AG214" s="22"/>
      <c r="AH214" s="22"/>
      <c r="AI214" s="22"/>
      <c r="AJ214" s="22"/>
      <c r="AK214" s="22"/>
      <c r="AL214" s="22"/>
      <c r="AM214" s="22"/>
      <c r="AN214" s="22"/>
      <c r="AO214" s="22"/>
      <c r="AP214" s="22"/>
      <c r="AQ214" s="22"/>
      <c r="AR214" s="22"/>
      <c r="AS214" s="22"/>
      <c r="AT214" s="22"/>
      <c r="AU214" s="22"/>
      <c r="AV214" s="22"/>
      <c r="AW214" s="22"/>
      <c r="AX214" s="22"/>
      <c r="AY214" s="22"/>
      <c r="AZ214" s="22"/>
      <c r="BA214" s="22"/>
      <c r="BB214" s="22"/>
      <c r="BC214" s="22"/>
      <c r="BD214" s="22" t="s">
        <v>136</v>
      </c>
    </row>
    <row r="215" spans="1:56" ht="15" customHeight="1" x14ac:dyDescent="0.3">
      <c r="A215" s="16"/>
      <c r="B215" s="49"/>
      <c r="C215" s="15"/>
      <c r="D215" s="16"/>
      <c r="E215" s="17"/>
      <c r="F215" s="120"/>
      <c r="G215" s="19"/>
      <c r="H215" s="19"/>
      <c r="I215" s="19"/>
      <c r="J215" s="116" t="str">
        <f>IF(OR($H$2="",M205=""),"",M205+((365.25*$H$2)/4))</f>
        <v/>
      </c>
      <c r="K215" s="19"/>
      <c r="L215" s="19"/>
      <c r="M215" s="19"/>
      <c r="N215" s="17"/>
      <c r="O215" s="17"/>
      <c r="P215" s="22"/>
      <c r="Q215" s="22"/>
      <c r="R215" s="22"/>
      <c r="S215" s="22"/>
      <c r="T215" s="22"/>
      <c r="U215" s="22"/>
      <c r="V215" s="22"/>
      <c r="W215" s="22"/>
      <c r="X215" s="22"/>
      <c r="Y215" s="22"/>
      <c r="Z215" s="22"/>
      <c r="AA215" s="22"/>
      <c r="AB215" s="22"/>
      <c r="AC215" s="22"/>
      <c r="AD215" s="22"/>
      <c r="AE215" s="22"/>
      <c r="AF215" s="22"/>
      <c r="AG215" s="22"/>
      <c r="AH215" s="22"/>
      <c r="AI215" s="22"/>
      <c r="AJ215" s="22"/>
      <c r="AK215" s="22"/>
      <c r="AL215" s="22"/>
      <c r="AM215" s="22"/>
      <c r="AN215" s="22"/>
      <c r="AO215" s="22"/>
      <c r="AP215" s="22"/>
      <c r="AQ215" s="22"/>
      <c r="AR215" s="22"/>
      <c r="AS215" s="22"/>
      <c r="AT215" s="22"/>
      <c r="AU215" s="22"/>
      <c r="AV215" s="22"/>
      <c r="AW215" s="22"/>
      <c r="AX215" s="22"/>
      <c r="AY215" s="22"/>
      <c r="AZ215" s="22"/>
      <c r="BA215" s="22"/>
      <c r="BB215" s="22"/>
      <c r="BC215" s="22"/>
      <c r="BD215" s="22" t="s">
        <v>136</v>
      </c>
    </row>
    <row r="216" spans="1:56" ht="15" customHeight="1" x14ac:dyDescent="0.3">
      <c r="A216" s="16"/>
      <c r="B216" s="49"/>
      <c r="C216" s="15"/>
      <c r="D216" s="16"/>
      <c r="E216" s="17"/>
      <c r="F216" s="120"/>
      <c r="G216" s="19"/>
      <c r="H216" s="19"/>
      <c r="I216" s="19"/>
      <c r="J216" s="116"/>
      <c r="K216" s="19"/>
      <c r="L216" s="19"/>
      <c r="M216" s="19"/>
      <c r="N216" s="17"/>
      <c r="O216" s="17"/>
      <c r="P216" s="22"/>
      <c r="Q216" s="22"/>
      <c r="R216" s="22"/>
      <c r="S216" s="22"/>
      <c r="T216" s="22"/>
      <c r="U216" s="22"/>
      <c r="V216" s="22"/>
      <c r="W216" s="22"/>
      <c r="X216" s="22"/>
      <c r="Y216" s="22"/>
      <c r="Z216" s="22"/>
      <c r="AA216" s="22"/>
      <c r="AB216" s="22"/>
      <c r="AC216" s="22"/>
      <c r="AD216" s="22"/>
      <c r="AE216" s="22"/>
      <c r="AF216" s="22"/>
      <c r="AG216" s="22"/>
      <c r="AH216" s="22"/>
      <c r="AI216" s="22"/>
      <c r="AJ216" s="22"/>
      <c r="AK216" s="22"/>
      <c r="AL216" s="22"/>
      <c r="AM216" s="22"/>
      <c r="AN216" s="22"/>
      <c r="AO216" s="22"/>
      <c r="AP216" s="22"/>
      <c r="AQ216" s="22"/>
      <c r="AR216" s="22"/>
      <c r="AS216" s="22"/>
      <c r="AT216" s="22"/>
      <c r="AU216" s="22"/>
      <c r="AV216" s="22"/>
      <c r="AW216" s="22"/>
      <c r="AX216" s="22"/>
      <c r="AY216" s="22"/>
      <c r="AZ216" s="22"/>
      <c r="BA216" s="22"/>
      <c r="BB216" s="22"/>
      <c r="BC216" s="22"/>
      <c r="BD216" s="22" t="s">
        <v>136</v>
      </c>
    </row>
    <row r="217" spans="1:56" ht="15" customHeight="1" x14ac:dyDescent="0.3">
      <c r="A217" s="16"/>
      <c r="B217" s="49"/>
      <c r="C217" s="15"/>
      <c r="D217" s="16"/>
      <c r="E217" s="17"/>
      <c r="F217" s="117" t="str">
        <f>IF(F218="","",AD192)</f>
        <v>Your psychosocial journey starting your own family</v>
      </c>
      <c r="G217" s="19"/>
      <c r="H217" s="19"/>
      <c r="I217" s="19"/>
      <c r="J217" s="19"/>
      <c r="K217" s="19"/>
      <c r="L217" s="19"/>
      <c r="M217" s="19"/>
      <c r="N217" s="17"/>
      <c r="O217" s="17"/>
      <c r="P217" s="22"/>
      <c r="Q217" s="22"/>
      <c r="R217" s="22"/>
      <c r="S217" s="22"/>
      <c r="T217" s="22"/>
      <c r="U217" s="22"/>
      <c r="V217" s="22"/>
      <c r="W217" s="22"/>
      <c r="X217" s="22"/>
      <c r="Y217" s="22"/>
      <c r="Z217" s="22"/>
      <c r="AA217" s="22"/>
      <c r="AB217" s="22"/>
      <c r="AC217" s="22"/>
      <c r="AD217" s="22"/>
      <c r="AE217" s="22"/>
      <c r="AF217" s="22"/>
      <c r="AG217" s="22"/>
      <c r="AH217" s="22"/>
      <c r="AI217" s="22"/>
      <c r="AJ217" s="22"/>
      <c r="AK217" s="22"/>
      <c r="AL217" s="22"/>
      <c r="AM217" s="22"/>
      <c r="AN217" s="22"/>
      <c r="AO217" s="22"/>
      <c r="AP217" s="22"/>
      <c r="AQ217" s="22"/>
      <c r="AR217" s="22"/>
      <c r="AS217" s="22"/>
      <c r="AT217" s="22"/>
      <c r="AU217" s="22"/>
      <c r="AV217" s="22"/>
      <c r="AW217" s="22"/>
      <c r="AX217" s="22"/>
      <c r="AY217" s="22"/>
      <c r="AZ217" s="22"/>
      <c r="BA217" s="22"/>
      <c r="BB217" s="22"/>
      <c r="BC217" s="22"/>
      <c r="BD217" s="22" t="s">
        <v>136</v>
      </c>
    </row>
    <row r="218" spans="1:56" ht="60" customHeight="1" x14ac:dyDescent="0.3">
      <c r="A218" s="16"/>
      <c r="B218" s="49" t="s">
        <v>212</v>
      </c>
      <c r="C218" s="15"/>
      <c r="D218" s="16"/>
      <c r="E218" s="17"/>
      <c r="F218" s="119" t="str">
        <f>IF(J194="","Your psychosocial relationships",AC197)</f>
        <v>Your psychosocial relationships</v>
      </c>
      <c r="G218" s="119"/>
      <c r="H218" s="119"/>
      <c r="I218" s="119"/>
      <c r="J218" s="119"/>
      <c r="K218" s="119"/>
      <c r="L218" s="119"/>
      <c r="M218" s="119"/>
      <c r="N218" s="119"/>
      <c r="O218" s="17"/>
      <c r="P218" s="22"/>
      <c r="Q218" s="22"/>
      <c r="R218" s="22"/>
      <c r="S218" s="22"/>
      <c r="T218" s="22"/>
      <c r="U218" s="22"/>
      <c r="V218" s="22"/>
      <c r="W218" s="22"/>
      <c r="X218" s="22"/>
      <c r="Y218" s="22"/>
      <c r="Z218" s="22"/>
      <c r="AA218" s="22"/>
      <c r="AB218" s="22"/>
      <c r="AC218" s="22"/>
      <c r="AD218" s="22"/>
      <c r="AE218" s="22"/>
      <c r="AF218" s="22"/>
      <c r="AG218" s="22"/>
      <c r="AH218" s="22"/>
      <c r="AI218" s="22"/>
      <c r="AJ218" s="22"/>
      <c r="AK218" s="22"/>
      <c r="AL218" s="22"/>
      <c r="AM218" s="22"/>
      <c r="AN218" s="22"/>
      <c r="AO218" s="22"/>
      <c r="AP218" s="22"/>
      <c r="AQ218" s="22"/>
      <c r="AR218" s="22"/>
      <c r="AS218" s="22"/>
      <c r="AT218" s="22"/>
      <c r="AU218" s="22"/>
      <c r="AV218" s="22"/>
      <c r="AW218" s="22"/>
      <c r="AX218" s="22"/>
      <c r="AY218" s="22"/>
      <c r="AZ218" s="22"/>
      <c r="BA218" s="22"/>
      <c r="BB218" s="22"/>
      <c r="BC218" s="22"/>
      <c r="BD218" s="22" t="s">
        <v>136</v>
      </c>
    </row>
    <row r="219" spans="1:56" ht="60" customHeight="1" x14ac:dyDescent="0.3">
      <c r="A219" s="16"/>
      <c r="B219" s="49"/>
      <c r="C219" s="139"/>
      <c r="D219" s="16"/>
      <c r="E219" s="17"/>
      <c r="F219" s="119" t="str">
        <f>IF(J194="","Your age level psychosocial development",AC199)</f>
        <v>Your age level psychosocial development</v>
      </c>
      <c r="G219" s="119"/>
      <c r="H219" s="119"/>
      <c r="I219" s="119"/>
      <c r="J219" s="119"/>
      <c r="K219" s="119"/>
      <c r="L219" s="119"/>
      <c r="M219" s="119"/>
      <c r="N219" s="119"/>
      <c r="O219" s="17"/>
      <c r="P219" s="22"/>
      <c r="Q219" s="22"/>
      <c r="R219" s="22"/>
      <c r="S219" s="22"/>
      <c r="T219" s="22"/>
      <c r="U219" s="22"/>
      <c r="V219" s="22"/>
      <c r="W219" s="22"/>
      <c r="X219" s="22"/>
      <c r="Y219" s="22"/>
      <c r="Z219" s="22"/>
      <c r="AA219" s="22"/>
      <c r="AB219" s="22"/>
      <c r="AC219" s="22"/>
      <c r="AD219" s="22"/>
      <c r="AE219" s="22"/>
      <c r="AF219" s="22"/>
      <c r="AG219" s="22"/>
      <c r="AH219" s="22"/>
      <c r="AI219" s="22"/>
      <c r="AJ219" s="22"/>
      <c r="AK219" s="22"/>
      <c r="AL219" s="22"/>
      <c r="AM219" s="22"/>
      <c r="AN219" s="22"/>
      <c r="AO219" s="22"/>
      <c r="AP219" s="22"/>
      <c r="AQ219" s="22"/>
      <c r="AR219" s="22"/>
      <c r="AS219" s="22"/>
      <c r="AT219" s="22"/>
      <c r="AU219" s="22"/>
      <c r="AV219" s="22"/>
      <c r="AW219" s="22"/>
      <c r="AX219" s="22"/>
      <c r="AY219" s="22"/>
      <c r="AZ219" s="22"/>
      <c r="BA219" s="22"/>
      <c r="BB219" s="22"/>
      <c r="BC219" s="22"/>
      <c r="BD219" s="22" t="s">
        <v>136</v>
      </c>
    </row>
    <row r="220" spans="1:56" ht="60" customHeight="1" x14ac:dyDescent="0.3">
      <c r="A220" s="16"/>
      <c r="B220" s="49" t="s">
        <v>213</v>
      </c>
      <c r="C220" s="49"/>
      <c r="D220" s="16"/>
      <c r="E220" s="17"/>
      <c r="F220" s="138" t="str">
        <f>IF(J194="","Your evolving psychosocial orientation",AC203)</f>
        <v>Your evolving psychosocial orientation</v>
      </c>
      <c r="G220" s="149"/>
      <c r="H220" s="149"/>
      <c r="I220" s="149"/>
      <c r="J220" s="149"/>
      <c r="K220" s="149"/>
      <c r="L220" s="149"/>
      <c r="M220" s="149"/>
      <c r="N220" s="149"/>
      <c r="O220" s="17"/>
      <c r="P220" s="22"/>
      <c r="Q220" s="22"/>
      <c r="R220" s="22"/>
      <c r="S220" s="22"/>
      <c r="T220" s="22"/>
      <c r="U220" s="22"/>
      <c r="V220" s="22"/>
      <c r="W220" s="22"/>
      <c r="X220" s="22"/>
      <c r="Y220" s="22"/>
      <c r="Z220" s="22"/>
      <c r="AA220" s="22"/>
      <c r="AB220" s="22"/>
      <c r="AC220" s="22"/>
      <c r="AD220" s="22"/>
      <c r="AE220" s="22"/>
      <c r="AF220" s="22"/>
      <c r="AG220" s="22"/>
      <c r="AH220" s="22"/>
      <c r="AI220" s="22"/>
      <c r="AJ220" s="22"/>
      <c r="AK220" s="22"/>
      <c r="AL220" s="22"/>
      <c r="AM220" s="22"/>
      <c r="AN220" s="22"/>
      <c r="AO220" s="22"/>
      <c r="AP220" s="22"/>
      <c r="AQ220" s="22"/>
      <c r="AR220" s="22"/>
      <c r="AS220" s="22"/>
      <c r="AT220" s="22"/>
      <c r="AU220" s="22"/>
      <c r="AV220" s="22"/>
      <c r="AW220" s="22"/>
      <c r="AX220" s="22"/>
      <c r="AY220" s="22"/>
      <c r="AZ220" s="22"/>
      <c r="BA220" s="22"/>
      <c r="BB220" s="22"/>
      <c r="BC220" s="22"/>
      <c r="BD220" s="22" t="s">
        <v>136</v>
      </c>
    </row>
    <row r="221" spans="1:56" ht="15" customHeight="1" x14ac:dyDescent="0.3">
      <c r="A221" s="16"/>
      <c r="B221" s="15"/>
      <c r="C221" s="15"/>
      <c r="D221" s="16"/>
      <c r="E221" s="17"/>
      <c r="F221" s="120"/>
      <c r="G221" s="19"/>
      <c r="H221" s="19"/>
      <c r="I221" s="19"/>
      <c r="J221" s="19"/>
      <c r="K221" s="19"/>
      <c r="L221" s="19"/>
      <c r="M221" s="19"/>
      <c r="N221" s="17"/>
      <c r="O221" s="17"/>
      <c r="P221" s="22"/>
      <c r="Q221" s="22"/>
      <c r="R221" s="22"/>
      <c r="S221" s="22"/>
      <c r="T221" s="22"/>
      <c r="U221" s="22"/>
      <c r="V221" s="22"/>
      <c r="W221" s="22"/>
      <c r="X221" s="22"/>
      <c r="Y221" s="22"/>
      <c r="Z221" s="22"/>
      <c r="AA221" s="22"/>
      <c r="AB221" s="22"/>
      <c r="AC221" s="22"/>
      <c r="AD221" s="22"/>
      <c r="AE221" s="22"/>
      <c r="AF221" s="22"/>
      <c r="AG221" s="22"/>
      <c r="AH221" s="22"/>
      <c r="AI221" s="22"/>
      <c r="AJ221" s="22"/>
      <c r="AK221" s="22"/>
      <c r="AL221" s="22"/>
      <c r="AM221" s="22"/>
      <c r="AN221" s="22"/>
      <c r="AO221" s="22"/>
      <c r="AP221" s="22"/>
      <c r="AQ221" s="22"/>
      <c r="AR221" s="22"/>
      <c r="AS221" s="22"/>
      <c r="AT221" s="22"/>
      <c r="AU221" s="22"/>
      <c r="AV221" s="22"/>
      <c r="AW221" s="22"/>
      <c r="AX221" s="22"/>
      <c r="AY221" s="22"/>
      <c r="AZ221" s="22"/>
      <c r="BA221" s="22"/>
      <c r="BB221" s="22"/>
      <c r="BC221" s="22"/>
      <c r="BD221" s="22" t="s">
        <v>136</v>
      </c>
    </row>
    <row r="222" spans="1:56" ht="15" customHeight="1" x14ac:dyDescent="0.3">
      <c r="A222" s="16"/>
      <c r="B222" s="15"/>
      <c r="C222" s="15"/>
      <c r="D222" s="16"/>
      <c r="E222" s="17"/>
      <c r="F222" s="120"/>
      <c r="G222" s="19"/>
      <c r="H222" s="19"/>
      <c r="I222" s="19"/>
      <c r="J222" s="19"/>
      <c r="K222" s="19"/>
      <c r="L222" s="19"/>
      <c r="M222" s="19"/>
      <c r="N222" s="17"/>
      <c r="O222" s="17"/>
      <c r="P222" s="22"/>
      <c r="Q222" s="22"/>
      <c r="R222" s="22"/>
      <c r="S222" s="22"/>
      <c r="T222" s="22"/>
      <c r="U222" s="22"/>
      <c r="V222" s="22"/>
      <c r="W222" s="22"/>
      <c r="X222" s="22"/>
      <c r="Y222" s="22"/>
      <c r="Z222" s="22"/>
      <c r="AA222" s="22"/>
      <c r="AB222" s="22"/>
      <c r="AC222" s="22"/>
      <c r="AD222" s="22"/>
      <c r="AE222" s="22"/>
      <c r="AF222" s="22"/>
      <c r="AG222" s="22"/>
      <c r="AH222" s="22"/>
      <c r="AI222" s="22"/>
      <c r="AJ222" s="22"/>
      <c r="AK222" s="22"/>
      <c r="AL222" s="22"/>
      <c r="AM222" s="22"/>
      <c r="AN222" s="22"/>
      <c r="AO222" s="22"/>
      <c r="AP222" s="22"/>
      <c r="AQ222" s="22"/>
      <c r="AR222" s="22"/>
      <c r="AS222" s="22"/>
      <c r="AT222" s="22"/>
      <c r="AU222" s="22"/>
      <c r="AV222" s="22"/>
      <c r="AW222" s="22"/>
      <c r="AX222" s="22"/>
      <c r="AY222" s="22"/>
      <c r="AZ222" s="22"/>
      <c r="BA222" s="22"/>
      <c r="BB222" s="22"/>
      <c r="BC222" s="22"/>
      <c r="BD222" s="22" t="s">
        <v>136</v>
      </c>
    </row>
    <row r="223" spans="1:56" ht="15" customHeight="1" x14ac:dyDescent="0.3">
      <c r="A223" s="16"/>
      <c r="B223" s="15"/>
      <c r="C223" s="15"/>
      <c r="D223" s="16"/>
      <c r="E223" s="17"/>
      <c r="F223" s="120"/>
      <c r="G223" s="19"/>
      <c r="H223" s="19"/>
      <c r="I223" s="19"/>
      <c r="J223" s="19"/>
      <c r="K223" s="19"/>
      <c r="L223" s="19"/>
      <c r="M223" s="19"/>
      <c r="N223" s="17"/>
      <c r="O223" s="17"/>
      <c r="P223" s="22"/>
      <c r="Q223" s="22"/>
      <c r="R223" s="22"/>
      <c r="S223" s="22"/>
      <c r="T223" s="22"/>
      <c r="U223" s="22"/>
      <c r="V223" s="22"/>
      <c r="W223" s="22"/>
      <c r="X223" s="22"/>
      <c r="Y223" s="22"/>
      <c r="Z223" s="22"/>
      <c r="AA223" s="22"/>
      <c r="AB223" s="22"/>
      <c r="AC223" s="22"/>
      <c r="AD223" s="22"/>
      <c r="AE223" s="22"/>
      <c r="AF223" s="22"/>
      <c r="AG223" s="22"/>
      <c r="AH223" s="22"/>
      <c r="AI223" s="22"/>
      <c r="AJ223" s="22"/>
      <c r="AK223" s="22"/>
      <c r="AL223" s="22"/>
      <c r="AM223" s="22"/>
      <c r="AN223" s="22"/>
      <c r="AO223" s="22"/>
      <c r="AP223" s="22"/>
      <c r="AQ223" s="22"/>
      <c r="AR223" s="22"/>
      <c r="AS223" s="22"/>
      <c r="AT223" s="22"/>
      <c r="AU223" s="22"/>
      <c r="AV223" s="22"/>
      <c r="AW223" s="22"/>
      <c r="AX223" s="22"/>
      <c r="AY223" s="22"/>
      <c r="AZ223" s="22"/>
      <c r="BA223" s="22"/>
      <c r="BB223" s="22"/>
      <c r="BC223" s="22"/>
      <c r="BD223" s="22" t="s">
        <v>136</v>
      </c>
    </row>
    <row r="224" spans="1:56" ht="30" customHeight="1" x14ac:dyDescent="0.6">
      <c r="A224" s="125" t="s">
        <v>214</v>
      </c>
      <c r="B224" s="140"/>
      <c r="C224" s="90"/>
      <c r="D224" s="199" t="s">
        <v>484</v>
      </c>
      <c r="E224" s="92" t="s">
        <v>215</v>
      </c>
      <c r="F224" s="93"/>
      <c r="G224" s="93"/>
      <c r="H224" s="93"/>
      <c r="I224" s="93"/>
      <c r="J224" s="93"/>
      <c r="K224" s="93"/>
      <c r="L224" s="93"/>
      <c r="M224" s="93"/>
      <c r="N224" s="93"/>
      <c r="O224" s="94" t="s">
        <v>216</v>
      </c>
      <c r="P224" s="22"/>
      <c r="Q224" s="22"/>
      <c r="R224" s="22"/>
      <c r="S224" s="22"/>
      <c r="T224" s="22"/>
      <c r="U224" s="22"/>
      <c r="V224" s="22"/>
      <c r="W224" s="22"/>
      <c r="X224" s="22"/>
      <c r="Y224" s="22"/>
      <c r="Z224" s="22"/>
      <c r="AA224" s="95">
        <f>AA192+1</f>
        <v>7</v>
      </c>
      <c r="AB224" s="22"/>
      <c r="AC224" s="22"/>
      <c r="AD224" s="96" t="s">
        <v>217</v>
      </c>
      <c r="AE224" s="22"/>
      <c r="AF224" s="22"/>
      <c r="AG224" s="22"/>
      <c r="AH224" s="22"/>
      <c r="AI224" s="22"/>
      <c r="AJ224" s="22"/>
      <c r="AK224" s="22"/>
      <c r="AL224" s="22"/>
      <c r="AM224" s="22"/>
      <c r="AN224" s="22"/>
      <c r="AO224" s="22"/>
      <c r="AP224" s="22"/>
      <c r="AQ224" s="22"/>
      <c r="AR224" s="22"/>
      <c r="AS224" s="22"/>
      <c r="AT224" s="22"/>
      <c r="AU224" s="22"/>
      <c r="AV224" s="22"/>
      <c r="AW224" s="22"/>
      <c r="AX224" s="22"/>
      <c r="AY224" s="22"/>
      <c r="AZ224" s="22"/>
      <c r="BA224" s="22"/>
      <c r="BB224" s="22"/>
      <c r="BC224" s="22"/>
      <c r="BD224" s="22" t="s">
        <v>136</v>
      </c>
    </row>
    <row r="225" spans="1:56" ht="15" customHeight="1" x14ac:dyDescent="0.3">
      <c r="A225" s="16"/>
      <c r="B225" s="15"/>
      <c r="C225" s="15"/>
      <c r="D225" s="16"/>
      <c r="E225" s="17"/>
      <c r="F225" s="17"/>
      <c r="G225" s="19"/>
      <c r="H225" s="19"/>
      <c r="I225" s="19"/>
      <c r="J225" s="19"/>
      <c r="K225" s="19"/>
      <c r="L225" s="19"/>
      <c r="M225" s="19"/>
      <c r="N225" s="17"/>
      <c r="O225" s="17"/>
      <c r="P225" s="22"/>
      <c r="R225" s="22"/>
      <c r="S225" s="22"/>
      <c r="T225" s="22"/>
      <c r="U225" s="22"/>
      <c r="V225" s="22"/>
      <c r="W225" s="22"/>
      <c r="X225" s="22"/>
      <c r="Y225" s="22"/>
      <c r="Z225" s="22"/>
      <c r="AA225" s="97">
        <f ca="1">IF(AND(J226&lt;$AA$1,J227&gt;$AA$1),1,0)</f>
        <v>0</v>
      </c>
      <c r="AB225" s="22"/>
      <c r="AC225" s="22"/>
      <c r="AD225" s="26"/>
      <c r="AE225" s="27" t="s">
        <v>4</v>
      </c>
      <c r="AF225" s="23">
        <f>$AL$2</f>
        <v>0</v>
      </c>
      <c r="AG225" s="22"/>
      <c r="AH225" s="31"/>
      <c r="AI225" s="32" t="s">
        <v>7</v>
      </c>
      <c r="AJ225" s="24">
        <f>$AL$3</f>
        <v>0</v>
      </c>
      <c r="AK225" s="22"/>
      <c r="AL225" s="22"/>
      <c r="AM225" s="22"/>
      <c r="AN225" s="22"/>
      <c r="AO225" s="22"/>
      <c r="AP225" s="22"/>
      <c r="AQ225" s="22"/>
      <c r="AR225" s="22"/>
      <c r="AS225" s="22"/>
      <c r="AT225" s="22"/>
      <c r="AU225" s="22"/>
      <c r="AV225" s="22"/>
      <c r="AW225" s="22"/>
      <c r="AX225" s="22"/>
      <c r="AY225" s="22"/>
      <c r="AZ225" s="22"/>
      <c r="BA225" s="22"/>
      <c r="BB225" s="22"/>
      <c r="BC225" s="22"/>
      <c r="BD225" s="22" t="s">
        <v>136</v>
      </c>
    </row>
    <row r="226" spans="1:56" ht="15" customHeight="1" thickBot="1" x14ac:dyDescent="0.35">
      <c r="A226" s="16"/>
      <c r="B226" s="15"/>
      <c r="C226" s="134" t="s">
        <v>218</v>
      </c>
      <c r="D226" s="16"/>
      <c r="E226" s="17"/>
      <c r="F226" s="120"/>
      <c r="G226" s="19"/>
      <c r="H226" s="19"/>
      <c r="I226" s="19"/>
      <c r="J226" s="99" t="str">
        <f>IF(J195="","",J195)</f>
        <v/>
      </c>
      <c r="K226" s="19"/>
      <c r="L226" s="19"/>
      <c r="M226" s="19"/>
      <c r="N226" s="17"/>
      <c r="O226" s="17"/>
      <c r="P226" s="22"/>
      <c r="Q226" s="22"/>
      <c r="R226" s="22"/>
      <c r="S226" s="22"/>
      <c r="T226" s="22"/>
      <c r="U226" s="22"/>
      <c r="V226" s="22"/>
      <c r="W226" s="22"/>
      <c r="X226" s="22"/>
      <c r="Y226" s="22"/>
      <c r="Z226" s="22"/>
      <c r="AA226" s="22"/>
      <c r="AB226" s="22"/>
      <c r="AC226" s="22"/>
      <c r="AD226" s="22"/>
      <c r="AE226" s="22"/>
      <c r="AF226" s="22"/>
      <c r="AG226" s="22"/>
      <c r="AH226" s="22"/>
      <c r="AI226" s="22"/>
      <c r="AJ226" s="22"/>
      <c r="AK226" s="22"/>
      <c r="AL226" s="22"/>
      <c r="AM226" s="22"/>
      <c r="AN226" s="22"/>
      <c r="AO226" s="22"/>
      <c r="AP226" s="22"/>
      <c r="AQ226" s="22"/>
      <c r="AR226" s="22"/>
      <c r="AS226" s="22"/>
      <c r="AT226" s="22"/>
      <c r="AU226" s="22"/>
      <c r="AV226" s="22"/>
      <c r="AW226" s="22"/>
      <c r="AX226" s="22"/>
      <c r="AY226" s="22"/>
      <c r="AZ226" s="22"/>
      <c r="BA226" s="22"/>
      <c r="BB226" s="22"/>
      <c r="BC226" s="22"/>
      <c r="BD226" s="22" t="s">
        <v>136</v>
      </c>
    </row>
    <row r="227" spans="1:56" ht="15" customHeight="1" thickTop="1" x14ac:dyDescent="0.3">
      <c r="A227" s="16"/>
      <c r="B227" s="15"/>
      <c r="C227" s="134"/>
      <c r="D227" s="16"/>
      <c r="E227" s="17"/>
      <c r="F227" s="120"/>
      <c r="G227" s="19"/>
      <c r="H227" s="19"/>
      <c r="I227" s="19"/>
      <c r="J227" s="100" t="str">
        <f>IF(OR($H$2="",G237=""),"",G237+((365.25*$H$2)/4))</f>
        <v/>
      </c>
      <c r="K227" s="19"/>
      <c r="L227" s="19"/>
      <c r="M227" s="19"/>
      <c r="N227" s="17"/>
      <c r="O227" s="17"/>
      <c r="P227" s="22"/>
      <c r="Q227" s="22"/>
      <c r="R227" s="22"/>
      <c r="S227" s="22"/>
      <c r="T227" s="22"/>
      <c r="U227" s="22"/>
      <c r="V227" s="22"/>
      <c r="W227" s="22"/>
      <c r="X227" s="22"/>
      <c r="Y227" s="22"/>
      <c r="Z227" s="22"/>
      <c r="AA227" s="101">
        <f ca="1">IF(J226&gt;$AA$1,1,0)</f>
        <v>1</v>
      </c>
      <c r="AB227" s="102" t="s">
        <v>130</v>
      </c>
      <c r="AC227" s="103" t="str">
        <f ca="1">IF(AND($AA$1&gt;J226,$AA$1&lt;J227),AD227,AD228)</f>
        <v>Or that</v>
      </c>
      <c r="AD227" s="103" t="s">
        <v>131</v>
      </c>
      <c r="AE227" s="22"/>
      <c r="AF227" s="22"/>
      <c r="AG227" s="22"/>
      <c r="AH227" s="22"/>
      <c r="AI227" s="22"/>
      <c r="AJ227" s="22"/>
      <c r="AK227" s="22"/>
      <c r="AL227" s="22"/>
      <c r="AM227" s="22"/>
      <c r="AN227" s="22"/>
      <c r="AO227" s="22"/>
      <c r="AP227" s="22"/>
      <c r="AQ227" s="22"/>
      <c r="AR227" s="22"/>
      <c r="AS227" s="22"/>
      <c r="AT227" s="22"/>
      <c r="AU227" s="22"/>
      <c r="AV227" s="22"/>
      <c r="AW227" s="22"/>
      <c r="AX227" s="22"/>
      <c r="AY227" s="22"/>
      <c r="AZ227" s="22"/>
      <c r="BA227" s="22"/>
      <c r="BB227" s="22"/>
      <c r="BC227" s="22"/>
      <c r="BD227" s="22" t="s">
        <v>136</v>
      </c>
    </row>
    <row r="228" spans="1:56" ht="15" customHeight="1" x14ac:dyDescent="0.3">
      <c r="A228" s="16"/>
      <c r="B228" s="15"/>
      <c r="C228" s="134"/>
      <c r="D228" s="16"/>
      <c r="E228" s="17"/>
      <c r="F228" s="120"/>
      <c r="G228" s="19"/>
      <c r="H228" s="19"/>
      <c r="I228" s="104" t="str">
        <f>IF(OR(J227="",$H$2=""),"",J227-((365.25*$H$2)/16))</f>
        <v/>
      </c>
      <c r="J228" s="19"/>
      <c r="K228" s="105" t="str">
        <f>IF(OR(J226="",$H$2=""),"",J226+((365.25*$H$2)/16))</f>
        <v/>
      </c>
      <c r="L228" s="19"/>
      <c r="M228" s="19"/>
      <c r="N228" s="17"/>
      <c r="O228" s="17"/>
      <c r="P228" s="22"/>
      <c r="Q228" s="22"/>
      <c r="R228" s="22"/>
      <c r="S228" s="22"/>
      <c r="T228" s="22"/>
      <c r="U228" s="22"/>
      <c r="V228" s="22"/>
      <c r="W228" s="22"/>
      <c r="X228" s="22"/>
      <c r="Y228" s="22"/>
      <c r="Z228" s="22"/>
      <c r="AA228" s="22"/>
      <c r="AB228" s="22"/>
      <c r="AC228" s="103"/>
      <c r="AD228" s="103" t="s">
        <v>132</v>
      </c>
      <c r="AE228" s="22"/>
      <c r="AF228" s="22"/>
      <c r="AG228" s="22"/>
      <c r="AH228" s="22"/>
      <c r="AI228" s="22"/>
      <c r="AJ228" s="22"/>
      <c r="AK228" s="22"/>
      <c r="AL228" s="22"/>
      <c r="AM228" s="22"/>
      <c r="AN228" s="22"/>
      <c r="AO228" s="22"/>
      <c r="AP228" s="22"/>
      <c r="AQ228" s="22"/>
      <c r="AR228" s="22"/>
      <c r="AS228" s="22"/>
      <c r="AT228" s="22"/>
      <c r="AU228" s="22"/>
      <c r="AV228" s="22"/>
      <c r="AW228" s="22"/>
      <c r="AX228" s="22"/>
      <c r="AY228" s="22"/>
      <c r="AZ228" s="22"/>
      <c r="BA228" s="22"/>
      <c r="BB228" s="22"/>
      <c r="BC228" s="22"/>
      <c r="BD228" s="22" t="s">
        <v>136</v>
      </c>
    </row>
    <row r="229" spans="1:56" ht="15" customHeight="1" x14ac:dyDescent="0.3">
      <c r="A229" s="16"/>
      <c r="B229" s="15"/>
      <c r="C229" s="134"/>
      <c r="D229" s="16"/>
      <c r="E229" s="17"/>
      <c r="F229" s="120"/>
      <c r="G229" s="19"/>
      <c r="H229" s="19"/>
      <c r="I229" s="19"/>
      <c r="J229" s="19"/>
      <c r="K229" s="19"/>
      <c r="L229" s="19"/>
      <c r="M229" s="19"/>
      <c r="N229" s="17"/>
      <c r="O229" s="17"/>
      <c r="P229" s="22"/>
      <c r="Q229" s="22"/>
      <c r="R229" s="22"/>
      <c r="S229" s="22"/>
      <c r="T229" s="22"/>
      <c r="U229" s="22"/>
      <c r="V229" s="22"/>
      <c r="W229" s="22"/>
      <c r="X229" s="22"/>
      <c r="Y229" s="22"/>
      <c r="Z229" s="22"/>
      <c r="AA229" s="101">
        <f ca="1">IF(M237&gt;$AA$1,1,0)</f>
        <v>1</v>
      </c>
      <c r="AB229" s="106" t="s">
        <v>134</v>
      </c>
      <c r="AC229" s="200" t="str">
        <f ca="1">IF(J$227&lt;$AA$1,AD229,AD230)</f>
        <v>Love with your partner will tend to be less passionate, but more solid. It may withstand strong winds of conflict better than before. But unless you tend to its steady growth, discontent may slip in—a 7-year itch. Your relationship's Summer turns to Autumn's harvest. You will likely expect a return for your many sacrifices.</v>
      </c>
      <c r="AD229" s="22" t="s">
        <v>219</v>
      </c>
      <c r="AE229" s="22"/>
      <c r="AF229" s="22"/>
      <c r="AG229" s="22"/>
      <c r="AH229" s="22"/>
      <c r="AI229" s="22"/>
      <c r="AJ229" s="22"/>
      <c r="AK229" s="22"/>
      <c r="AL229" s="22"/>
      <c r="AM229" s="22"/>
      <c r="AN229" s="22"/>
      <c r="AO229" s="22"/>
      <c r="AP229" s="22"/>
      <c r="AQ229" s="22"/>
      <c r="AR229" s="22"/>
      <c r="AS229" s="22"/>
      <c r="AT229" s="22"/>
      <c r="AU229" s="22"/>
      <c r="AV229" s="22"/>
      <c r="AW229" s="22"/>
      <c r="AX229" s="22"/>
      <c r="AY229" s="22"/>
      <c r="AZ229" s="22"/>
      <c r="BA229" s="22"/>
      <c r="BB229" s="22"/>
      <c r="BC229" s="22"/>
      <c r="BD229" s="22" t="s">
        <v>136</v>
      </c>
    </row>
    <row r="230" spans="1:56" ht="15" customHeight="1" x14ac:dyDescent="0.3">
      <c r="A230" s="16"/>
      <c r="B230" s="15"/>
      <c r="C230" s="134"/>
      <c r="D230" s="16"/>
      <c r="E230" s="17"/>
      <c r="F230" s="120"/>
      <c r="G230" s="19"/>
      <c r="H230" s="107" t="str">
        <f>IF(OR(G237="",$H$2=""),"",G237+((365.25*$H$2)/8))</f>
        <v/>
      </c>
      <c r="I230" s="19"/>
      <c r="J230" s="19"/>
      <c r="K230" s="19"/>
      <c r="L230" s="108" t="str">
        <f>IF(OR(M237="",$H$2=""),"",M237-((365.25*$H$2)/8))</f>
        <v/>
      </c>
      <c r="M230" s="19"/>
      <c r="N230" s="17"/>
      <c r="O230" s="17"/>
      <c r="P230" s="22"/>
      <c r="Q230" s="22"/>
      <c r="R230" s="22"/>
      <c r="S230" s="22"/>
      <c r="T230" s="22"/>
      <c r="U230" s="22"/>
      <c r="V230" s="22"/>
      <c r="W230" s="22"/>
      <c r="X230" s="22"/>
      <c r="Y230" s="22"/>
      <c r="Z230" s="22"/>
      <c r="AA230" s="22"/>
      <c r="AB230" s="22"/>
      <c r="AC230" s="202"/>
      <c r="AD230" s="22" t="s">
        <v>510</v>
      </c>
      <c r="AE230" s="22"/>
      <c r="AF230" s="22"/>
      <c r="AG230" s="22"/>
      <c r="AH230" s="22"/>
      <c r="AI230" s="22"/>
      <c r="AJ230" s="22"/>
      <c r="AK230" s="22"/>
      <c r="AL230" s="22"/>
      <c r="AM230" s="22"/>
      <c r="AN230" s="22"/>
      <c r="AO230" s="22"/>
      <c r="AP230" s="22"/>
      <c r="AQ230" s="22"/>
      <c r="AR230" s="22"/>
      <c r="AS230" s="22"/>
      <c r="AT230" s="22"/>
      <c r="AU230" s="22"/>
      <c r="AV230" s="22"/>
      <c r="AW230" s="22"/>
      <c r="AX230" s="22"/>
      <c r="AY230" s="22"/>
      <c r="AZ230" s="22"/>
      <c r="BA230" s="22"/>
      <c r="BB230" s="22"/>
      <c r="BC230" s="22"/>
      <c r="BD230" s="22" t="s">
        <v>136</v>
      </c>
    </row>
    <row r="231" spans="1:56" ht="15" customHeight="1" x14ac:dyDescent="0.3">
      <c r="A231" s="16"/>
      <c r="B231" s="15"/>
      <c r="C231" s="134"/>
      <c r="D231" s="16"/>
      <c r="E231" s="17"/>
      <c r="F231" s="120"/>
      <c r="G231" s="19"/>
      <c r="H231" s="19"/>
      <c r="I231" s="19"/>
      <c r="J231" s="19"/>
      <c r="K231" s="19"/>
      <c r="L231" s="19"/>
      <c r="M231" s="19"/>
      <c r="N231" s="17"/>
      <c r="O231" s="17"/>
      <c r="P231" s="22"/>
      <c r="Q231" s="22"/>
      <c r="R231" s="22"/>
      <c r="S231" s="22"/>
      <c r="T231" s="22"/>
      <c r="U231" s="22"/>
      <c r="V231" s="22"/>
      <c r="W231" s="22"/>
      <c r="X231" s="22"/>
      <c r="Y231" s="22"/>
      <c r="Z231" s="22"/>
      <c r="AA231" s="101">
        <f ca="1">IF(J247&gt;$AA$1,1,0)</f>
        <v>1</v>
      </c>
      <c r="AB231" s="106" t="s">
        <v>138</v>
      </c>
      <c r="AC231" s="200" t="str">
        <f t="shared" ref="AC231" ca="1" si="32">IF(J$227&lt;$AA$1,AD231,AD232)</f>
        <v>According to Vygotsky’s scaffolding and zone of proximal development, you are learning skills you can do independently for yourself while negotiating your dependence on others for skills you cannot yet do for yourself.</v>
      </c>
      <c r="AD231" s="22" t="s">
        <v>220</v>
      </c>
      <c r="AE231" s="22"/>
      <c r="AF231" s="22"/>
      <c r="AG231" s="22"/>
      <c r="AH231" s="22"/>
      <c r="AI231" s="22"/>
      <c r="AJ231" s="22"/>
      <c r="AK231" s="22"/>
      <c r="AL231" s="22"/>
      <c r="AM231" s="22"/>
      <c r="AN231" s="22"/>
      <c r="AO231" s="22"/>
      <c r="AP231" s="22"/>
      <c r="AQ231" s="22"/>
      <c r="AR231" s="22"/>
      <c r="AS231" s="22"/>
      <c r="AT231" s="22"/>
      <c r="AU231" s="22"/>
      <c r="AV231" s="22"/>
      <c r="AW231" s="22"/>
      <c r="AX231" s="22"/>
      <c r="AY231" s="22"/>
      <c r="AZ231" s="22"/>
      <c r="BA231" s="22"/>
      <c r="BB231" s="22"/>
      <c r="BC231" s="22"/>
      <c r="BD231" s="22" t="s">
        <v>136</v>
      </c>
    </row>
    <row r="232" spans="1:56" ht="15" customHeight="1" x14ac:dyDescent="0.3">
      <c r="A232" s="16"/>
      <c r="B232" s="15"/>
      <c r="C232" s="134"/>
      <c r="D232" s="16"/>
      <c r="E232" s="17"/>
      <c r="F232" s="120"/>
      <c r="G232" s="19"/>
      <c r="H232" s="19"/>
      <c r="I232" s="19"/>
      <c r="J232" s="19"/>
      <c r="K232" s="19"/>
      <c r="L232" s="19"/>
      <c r="M232" s="19"/>
      <c r="N232" s="17"/>
      <c r="O232" s="17"/>
      <c r="P232" s="22"/>
      <c r="Q232" s="22"/>
      <c r="R232" s="22"/>
      <c r="S232" s="22"/>
      <c r="T232" s="22"/>
      <c r="U232" s="22"/>
      <c r="V232" s="22"/>
      <c r="W232" s="22"/>
      <c r="X232" s="22"/>
      <c r="Y232" s="22"/>
      <c r="Z232" s="22"/>
      <c r="AA232" s="22"/>
      <c r="AB232" s="22"/>
      <c r="AC232" s="202"/>
      <c r="AD232" s="22" t="str">
        <f>AD231</f>
        <v>According to Vygotsky’s scaffolding and zone of proximal development, you are learning skills you can do independently for yourself while negotiating your dependence on others for skills you cannot yet do for yourself.</v>
      </c>
      <c r="AE232" s="22"/>
      <c r="AF232" s="22"/>
      <c r="AG232" s="22"/>
      <c r="AH232" s="22"/>
      <c r="AI232" s="22"/>
      <c r="AJ232" s="22"/>
      <c r="AK232" s="22"/>
      <c r="AL232" s="22"/>
      <c r="AM232" s="22"/>
      <c r="AN232" s="22"/>
      <c r="AO232" s="22"/>
      <c r="AP232" s="22"/>
      <c r="AQ232" s="22"/>
      <c r="AR232" s="22"/>
      <c r="AS232" s="22"/>
      <c r="AT232" s="22"/>
      <c r="AU232" s="22"/>
      <c r="AV232" s="22"/>
      <c r="AW232" s="22"/>
      <c r="AX232" s="22"/>
      <c r="AY232" s="22"/>
      <c r="AZ232" s="22"/>
      <c r="BA232" s="22"/>
      <c r="BB232" s="22"/>
      <c r="BC232" s="22"/>
      <c r="BD232" s="22" t="s">
        <v>136</v>
      </c>
    </row>
    <row r="233" spans="1:56" ht="15" customHeight="1" x14ac:dyDescent="0.3">
      <c r="A233" s="16"/>
      <c r="B233" s="15"/>
      <c r="C233" s="134"/>
      <c r="D233" s="16"/>
      <c r="E233" s="17"/>
      <c r="F233" s="120"/>
      <c r="G233" s="105" t="str">
        <f>IF(OR(G237="",$H$2=""),"",G237+((365.25*$H$2)/16))</f>
        <v/>
      </c>
      <c r="H233" s="19"/>
      <c r="I233" s="19"/>
      <c r="J233" s="19"/>
      <c r="K233" s="19"/>
      <c r="L233" s="19"/>
      <c r="M233" s="110" t="str">
        <f>IF(OR(M237="",$H$2=""),"",M237-((365.25*$H$2)/16))</f>
        <v/>
      </c>
      <c r="N233" s="17"/>
      <c r="O233" s="17"/>
      <c r="P233" s="22"/>
      <c r="Q233" s="22"/>
      <c r="R233" s="22"/>
      <c r="S233" s="22"/>
      <c r="T233" s="22"/>
      <c r="U233" s="22"/>
      <c r="V233" s="22"/>
      <c r="W233" s="22"/>
      <c r="X233" s="22"/>
      <c r="Y233" s="22"/>
      <c r="Z233" s="22"/>
      <c r="AA233" s="101">
        <f ca="1">IF(G237&gt;$AA$1,1,0)</f>
        <v>1</v>
      </c>
      <c r="AB233" s="106" t="s">
        <v>140</v>
      </c>
      <c r="AC233" s="203" t="str">
        <f t="shared" ref="AC233" ca="1" si="33">IF(J$227&lt;$AA$1,AD233,AD234)</f>
        <v xml:space="preserve">If you don’t feel excluded from equal opportunities, you may try to excel in business or at work. Your situation affects how much discrimination you face in life, so </v>
      </c>
      <c r="AD233" s="22" t="str">
        <f>IF(AJ27&lt;0,CONCATENATE(AK233,AP24),CONCATENATE(AK234,AP24))</f>
        <v xml:space="preserve">If you don’t feel excluded from equal opportunities, you may try to excel in business or at work. Your situation affects how much discrimination you face in life, so </v>
      </c>
      <c r="AE233" s="22"/>
      <c r="AF233" s="22"/>
      <c r="AG233" s="22"/>
      <c r="AH233" s="22"/>
      <c r="AI233" s="22"/>
      <c r="AJ233" s="22"/>
      <c r="AK233" s="144" t="s">
        <v>221</v>
      </c>
      <c r="AL233" s="22"/>
      <c r="AM233" s="22"/>
      <c r="AN233" s="22"/>
      <c r="AO233" s="22"/>
      <c r="AP233" s="22"/>
      <c r="AQ233" s="22"/>
      <c r="AR233" s="22"/>
      <c r="AS233" s="22"/>
      <c r="AT233" s="22"/>
      <c r="AU233" s="22"/>
      <c r="AV233" s="22"/>
      <c r="AW233" s="22"/>
      <c r="AX233" s="22"/>
      <c r="AY233" s="22"/>
      <c r="AZ233" s="22"/>
      <c r="BA233" s="22"/>
      <c r="BB233" s="22"/>
      <c r="BC233" s="22"/>
      <c r="BD233" s="22" t="s">
        <v>136</v>
      </c>
    </row>
    <row r="234" spans="1:56" ht="15" customHeight="1" x14ac:dyDescent="0.3">
      <c r="A234" s="16"/>
      <c r="B234" s="15"/>
      <c r="C234" s="134"/>
      <c r="D234" s="16"/>
      <c r="E234" s="17"/>
      <c r="F234" s="120"/>
      <c r="G234" s="120"/>
      <c r="H234" s="120"/>
      <c r="I234" s="120"/>
      <c r="J234" s="120"/>
      <c r="K234" s="120"/>
      <c r="L234" s="120"/>
      <c r="M234" s="120"/>
      <c r="N234" s="17"/>
      <c r="O234" s="17"/>
      <c r="P234" s="22"/>
      <c r="Q234" s="22"/>
      <c r="R234" s="22"/>
      <c r="S234" s="22"/>
      <c r="T234" s="22"/>
      <c r="U234" s="22"/>
      <c r="V234" s="22"/>
      <c r="W234" s="22"/>
      <c r="X234" s="22"/>
      <c r="Y234" s="22"/>
      <c r="Z234" s="22"/>
      <c r="AA234" s="22"/>
      <c r="AB234" s="22"/>
      <c r="AC234" s="202"/>
      <c r="AD234" s="22" t="str">
        <f>AD233</f>
        <v xml:space="preserve">If you don’t feel excluded from equal opportunities, you may try to excel in business or at work. Your situation affects how much discrimination you face in life, so </v>
      </c>
      <c r="AE234" s="22"/>
      <c r="AF234" s="22"/>
      <c r="AG234" s="22"/>
      <c r="AH234" s="22"/>
      <c r="AI234" s="22"/>
      <c r="AJ234" s="22"/>
      <c r="AK234" s="144" t="s">
        <v>222</v>
      </c>
      <c r="AL234" s="22"/>
      <c r="AM234" s="22"/>
      <c r="AN234" s="22"/>
      <c r="AO234" s="22"/>
      <c r="AP234" s="22"/>
      <c r="AQ234" s="22"/>
      <c r="AR234" s="22"/>
      <c r="AS234" s="22"/>
      <c r="AT234" s="22"/>
      <c r="AU234" s="22"/>
      <c r="AV234" s="22"/>
      <c r="AW234" s="22"/>
      <c r="AX234" s="22"/>
      <c r="AY234" s="22"/>
      <c r="AZ234" s="22"/>
      <c r="BA234" s="22"/>
      <c r="BB234" s="22"/>
      <c r="BC234" s="22"/>
      <c r="BD234" s="22" t="s">
        <v>136</v>
      </c>
    </row>
    <row r="235" spans="1:56" ht="15" customHeight="1" x14ac:dyDescent="0.3">
      <c r="A235" s="16"/>
      <c r="B235" s="15"/>
      <c r="C235" s="134"/>
      <c r="D235" s="16"/>
      <c r="E235" s="17"/>
      <c r="F235" s="120"/>
      <c r="G235" s="19"/>
      <c r="H235" s="19"/>
      <c r="I235" s="19"/>
      <c r="J235" s="19"/>
      <c r="K235" s="19"/>
      <c r="L235" s="19"/>
      <c r="M235" s="19"/>
      <c r="N235" s="17"/>
      <c r="O235" s="17"/>
      <c r="P235" s="22"/>
      <c r="Q235" s="22"/>
      <c r="R235" s="22"/>
      <c r="S235" s="22"/>
      <c r="T235" s="22"/>
      <c r="U235" s="22"/>
      <c r="V235" s="22"/>
      <c r="W235" s="22"/>
      <c r="X235" s="22"/>
      <c r="Y235" s="22"/>
      <c r="Z235" s="22"/>
      <c r="AA235" s="101">
        <f ca="1">IF(J227&gt;$AA$1,1,0)</f>
        <v>1</v>
      </c>
      <c r="AB235" s="106" t="s">
        <v>143</v>
      </c>
      <c r="AC235" s="200" t="str">
        <f ca="1">IF(AND($AA$1&gt;J226,$AA$1&lt;J227,AN$3=20),AD236,AD235)</f>
        <v xml:space="preserve">If you don’t feel excluded from equal opportunities, you may try to excel in business or at work. Your situation affects how much discrimination you face in life, so </v>
      </c>
      <c r="AD235" s="22" t="str">
        <f ca="1">AC233</f>
        <v xml:space="preserve">If you don’t feel excluded from equal opportunities, you may try to excel in business or at work. Your situation affects how much discrimination you face in life, so </v>
      </c>
      <c r="AE235" s="111"/>
      <c r="AF235" s="111"/>
      <c r="AG235" s="111"/>
      <c r="AH235" s="22"/>
      <c r="AI235" s="22"/>
      <c r="AJ235" s="22"/>
      <c r="AK235" s="22"/>
      <c r="AL235" s="22"/>
      <c r="AM235" s="22"/>
      <c r="AN235" s="22"/>
      <c r="AO235" s="22"/>
      <c r="AP235" s="22"/>
      <c r="AQ235" s="22"/>
      <c r="AR235" s="22"/>
      <c r="AS235" s="22"/>
      <c r="AT235" s="22"/>
      <c r="AU235" s="22"/>
      <c r="AV235" s="22"/>
      <c r="AW235" s="22"/>
      <c r="AX235" s="22"/>
      <c r="AY235" s="22"/>
      <c r="AZ235" s="22"/>
      <c r="BA235" s="22"/>
      <c r="BB235" s="22"/>
      <c r="BC235" s="22"/>
      <c r="BD235" s="22" t="s">
        <v>136</v>
      </c>
    </row>
    <row r="236" spans="1:56" ht="15" customHeight="1" x14ac:dyDescent="0.3">
      <c r="A236" s="16"/>
      <c r="B236" s="15"/>
      <c r="C236" s="134"/>
      <c r="D236" s="16"/>
      <c r="E236" s="17"/>
      <c r="F236" s="120"/>
      <c r="G236" s="19"/>
      <c r="H236" s="19"/>
      <c r="I236" s="19"/>
      <c r="J236" s="19"/>
      <c r="K236" s="19"/>
      <c r="L236" s="19"/>
      <c r="M236" s="19"/>
      <c r="N236" s="17"/>
      <c r="O236" s="17"/>
      <c r="P236" s="22"/>
      <c r="Q236" s="22"/>
      <c r="R236" s="22"/>
      <c r="S236" s="22"/>
      <c r="T236" s="22"/>
      <c r="U236" s="22"/>
      <c r="V236" s="22"/>
      <c r="W236" s="22"/>
      <c r="X236" s="22"/>
      <c r="Y236" s="22"/>
      <c r="Z236" s="22"/>
      <c r="AA236" s="22"/>
      <c r="AB236" s="22"/>
      <c r="AC236" s="22"/>
      <c r="AD236"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236" s="22"/>
      <c r="AF236" s="22"/>
      <c r="AG236" s="22"/>
      <c r="AH236" s="22"/>
      <c r="AI236" s="22"/>
      <c r="AJ236" s="22"/>
      <c r="AK236" s="22"/>
      <c r="AL236" s="22"/>
      <c r="AM236" s="22"/>
      <c r="AN236" s="22"/>
      <c r="AO236" s="22"/>
      <c r="AP236" s="22"/>
      <c r="AQ236" s="22"/>
      <c r="AR236" s="22"/>
      <c r="AS236" s="22"/>
      <c r="AT236" s="22"/>
      <c r="AU236" s="22"/>
      <c r="AV236" s="22"/>
      <c r="AW236" s="22"/>
      <c r="AX236" s="22"/>
      <c r="AY236" s="22"/>
      <c r="AZ236" s="22"/>
      <c r="BA236" s="22"/>
      <c r="BB236" s="22"/>
      <c r="BC236" s="22"/>
      <c r="BD236" s="22" t="s">
        <v>136</v>
      </c>
    </row>
    <row r="237" spans="1:56" ht="15" customHeight="1" x14ac:dyDescent="0.3">
      <c r="A237" s="16"/>
      <c r="B237" s="15"/>
      <c r="C237" s="134"/>
      <c r="D237" s="16"/>
      <c r="E237" s="17"/>
      <c r="F237" s="120"/>
      <c r="G237" s="112" t="str">
        <f>IF(OR($H$2="",J247=""),"",J247+((365.25*$H$2)/4))</f>
        <v/>
      </c>
      <c r="H237" s="19"/>
      <c r="I237" s="19"/>
      <c r="J237" s="19"/>
      <c r="K237" s="19"/>
      <c r="L237" s="19"/>
      <c r="M237" s="112" t="str">
        <f>IF(OR($H$2="",J195=""),"",J195+((365.25*$H$2)/4))</f>
        <v/>
      </c>
      <c r="N237" s="17"/>
      <c r="O237" s="17"/>
      <c r="P237" s="22"/>
      <c r="Q237" s="22"/>
      <c r="R237" s="22"/>
      <c r="S237" s="22"/>
      <c r="T237" s="22"/>
      <c r="U237" s="22"/>
      <c r="V237" s="22"/>
      <c r="W237" s="22"/>
      <c r="X237" s="22"/>
      <c r="Y237" s="22"/>
      <c r="Z237" s="22"/>
      <c r="AA237" s="22"/>
      <c r="AB237" s="22"/>
      <c r="AC237" s="22"/>
      <c r="AD237" s="22"/>
      <c r="AE237" s="22"/>
      <c r="AF237" s="22"/>
      <c r="AG237" s="22"/>
      <c r="AH237" s="22"/>
      <c r="AI237" s="22"/>
      <c r="AJ237" s="22"/>
      <c r="AK237" s="22"/>
      <c r="AL237" s="22"/>
      <c r="AM237" s="22"/>
      <c r="AN237" s="22"/>
      <c r="AO237" s="22"/>
      <c r="AP237" s="22"/>
      <c r="AQ237" s="22"/>
      <c r="AR237" s="22"/>
      <c r="AS237" s="22"/>
      <c r="AT237" s="22"/>
      <c r="AU237" s="22"/>
      <c r="AV237" s="22"/>
      <c r="AW237" s="22"/>
      <c r="AX237" s="22"/>
      <c r="AY237" s="22"/>
      <c r="AZ237" s="22"/>
      <c r="BA237" s="22"/>
      <c r="BB237" s="22"/>
      <c r="BC237" s="22"/>
      <c r="BD237" s="22" t="s">
        <v>136</v>
      </c>
    </row>
    <row r="238" spans="1:56" ht="15" customHeight="1" x14ac:dyDescent="0.3">
      <c r="A238" s="16"/>
      <c r="B238" s="141"/>
      <c r="C238" s="134"/>
      <c r="D238" s="16"/>
      <c r="E238" s="17"/>
      <c r="F238" s="120"/>
      <c r="G238" s="19"/>
      <c r="H238" s="19"/>
      <c r="I238" s="19"/>
      <c r="J238" s="19"/>
      <c r="K238" s="19"/>
      <c r="L238" s="19"/>
      <c r="M238" s="19"/>
      <c r="N238" s="17"/>
      <c r="O238" s="17"/>
      <c r="P238" s="22"/>
      <c r="Q238" s="22"/>
      <c r="R238" s="22"/>
      <c r="S238" s="22"/>
      <c r="T238" s="22"/>
      <c r="U238" s="22"/>
      <c r="V238" s="22"/>
      <c r="W238" s="22"/>
      <c r="X238" s="22"/>
      <c r="Y238" s="22"/>
      <c r="Z238" s="22"/>
      <c r="AA238" s="22"/>
      <c r="AB238" s="22"/>
      <c r="AC238" s="22"/>
      <c r="AD238" s="22"/>
      <c r="AE238" s="22"/>
      <c r="AF238" s="22"/>
      <c r="AG238" s="22"/>
      <c r="AH238" s="22"/>
      <c r="AI238" s="22"/>
      <c r="AJ238" s="22"/>
      <c r="AK238" s="22"/>
      <c r="AL238" s="22"/>
      <c r="AM238" s="22"/>
      <c r="AN238" s="22"/>
      <c r="AO238" s="22"/>
      <c r="AP238" s="22"/>
      <c r="AQ238" s="22"/>
      <c r="AR238" s="22"/>
      <c r="AS238" s="22"/>
      <c r="AT238" s="22"/>
      <c r="AU238" s="22"/>
      <c r="AV238" s="22"/>
      <c r="AW238" s="22"/>
      <c r="AX238" s="22"/>
      <c r="AY238" s="22"/>
      <c r="AZ238" s="22"/>
      <c r="BA238" s="22"/>
      <c r="BB238" s="22"/>
      <c r="BC238" s="22"/>
      <c r="BD238" s="22" t="s">
        <v>136</v>
      </c>
    </row>
    <row r="239" spans="1:56" ht="15" customHeight="1" x14ac:dyDescent="0.3">
      <c r="A239" s="16"/>
      <c r="B239" s="141"/>
      <c r="C239" s="141"/>
      <c r="D239" s="16"/>
      <c r="E239" s="17"/>
      <c r="F239" s="120"/>
      <c r="G239" s="19"/>
      <c r="H239" s="19"/>
      <c r="I239" s="19"/>
      <c r="J239" s="19"/>
      <c r="K239" s="19"/>
      <c r="L239" s="19"/>
      <c r="M239" s="19"/>
      <c r="N239" s="17"/>
      <c r="O239" s="17"/>
      <c r="P239" s="22"/>
      <c r="Q239" s="22"/>
      <c r="R239" s="22"/>
      <c r="S239" s="22"/>
      <c r="T239" s="22"/>
      <c r="U239" s="22"/>
      <c r="V239" s="22"/>
      <c r="W239" s="22"/>
      <c r="X239" s="22"/>
      <c r="Y239" s="22"/>
      <c r="Z239" s="22"/>
      <c r="AA239" s="22"/>
      <c r="AB239" s="22"/>
      <c r="AC239" s="22"/>
      <c r="AD239" s="22"/>
      <c r="AE239" s="22"/>
      <c r="AF239" s="22"/>
      <c r="AG239" s="22"/>
      <c r="AH239" s="22"/>
      <c r="AI239" s="22"/>
      <c r="AJ239" s="22"/>
      <c r="AK239" s="22"/>
      <c r="AL239" s="22"/>
      <c r="AM239" s="22"/>
      <c r="AN239" s="22"/>
      <c r="AO239" s="22"/>
      <c r="AP239" s="22"/>
      <c r="AQ239" s="22"/>
      <c r="AR239" s="22"/>
      <c r="AS239" s="22"/>
      <c r="AT239" s="22"/>
      <c r="AU239" s="22"/>
      <c r="AV239" s="22"/>
      <c r="AW239" s="22"/>
      <c r="AX239" s="22"/>
      <c r="AY239" s="22"/>
      <c r="AZ239" s="22"/>
      <c r="BA239" s="22"/>
      <c r="BB239" s="22"/>
      <c r="BC239" s="22"/>
      <c r="BD239" s="22" t="s">
        <v>136</v>
      </c>
    </row>
    <row r="240" spans="1:56" ht="15" customHeight="1" x14ac:dyDescent="0.3">
      <c r="A240" s="16"/>
      <c r="B240" s="49" t="s">
        <v>223</v>
      </c>
      <c r="C240" s="49"/>
      <c r="D240" s="16"/>
      <c r="E240" s="17"/>
      <c r="F240" s="120"/>
      <c r="G240" s="120"/>
      <c r="H240" s="120"/>
      <c r="I240" s="120"/>
      <c r="J240" s="120"/>
      <c r="K240" s="120"/>
      <c r="L240" s="120"/>
      <c r="M240" s="120"/>
      <c r="N240" s="17"/>
      <c r="O240" s="17"/>
      <c r="P240" s="22"/>
      <c r="Q240" s="22"/>
      <c r="R240" s="22"/>
      <c r="S240" s="22"/>
      <c r="T240" s="22"/>
      <c r="U240" s="22"/>
      <c r="V240" s="22"/>
      <c r="W240" s="22"/>
      <c r="X240" s="22"/>
      <c r="Y240" s="22"/>
      <c r="Z240" s="22"/>
      <c r="AA240" s="22"/>
      <c r="AB240" s="22"/>
      <c r="AC240" s="22"/>
      <c r="AD240" s="22"/>
      <c r="AE240" s="22"/>
      <c r="AF240" s="22"/>
      <c r="AG240" s="22"/>
      <c r="AH240" s="22"/>
      <c r="AI240" s="22"/>
      <c r="AJ240" s="22"/>
      <c r="AK240" s="22"/>
      <c r="AL240" s="22"/>
      <c r="AM240" s="22"/>
      <c r="AN240" s="22"/>
      <c r="AO240" s="22"/>
      <c r="AP240" s="22"/>
      <c r="AQ240" s="22"/>
      <c r="AR240" s="22"/>
      <c r="AS240" s="22"/>
      <c r="AT240" s="22"/>
      <c r="AU240" s="22"/>
      <c r="AV240" s="22"/>
      <c r="AW240" s="22"/>
      <c r="AX240" s="22"/>
      <c r="AY240" s="22"/>
      <c r="AZ240" s="22"/>
      <c r="BA240" s="22"/>
      <c r="BB240" s="22"/>
      <c r="BC240" s="22"/>
      <c r="BD240" s="22" t="s">
        <v>136</v>
      </c>
    </row>
    <row r="241" spans="1:56" ht="15" customHeight="1" x14ac:dyDescent="0.3">
      <c r="A241" s="16"/>
      <c r="B241" s="49"/>
      <c r="C241" s="49"/>
      <c r="D241" s="16"/>
      <c r="E241" s="17"/>
      <c r="F241" s="120"/>
      <c r="G241" s="105" t="str">
        <f>IF(OR(G237="",$H$2=""),"",G237-((365.25*$H$2)/16))</f>
        <v/>
      </c>
      <c r="H241" s="19"/>
      <c r="I241" s="19"/>
      <c r="J241" s="19"/>
      <c r="K241" s="19"/>
      <c r="L241" s="19"/>
      <c r="M241" s="110" t="str">
        <f>IF(OR(M237="",$H$2=""),"",M237+((365.25*$H$2)/16))</f>
        <v/>
      </c>
      <c r="N241" s="17"/>
      <c r="O241" s="17"/>
      <c r="P241" s="22"/>
      <c r="Q241" s="22"/>
      <c r="R241" s="22"/>
      <c r="S241" s="22"/>
      <c r="T241" s="22"/>
      <c r="U241" s="22"/>
      <c r="V241" s="22"/>
      <c r="W241" s="22"/>
      <c r="X241" s="22"/>
      <c r="Y241" s="22"/>
      <c r="Z241" s="22"/>
      <c r="AA241" s="22"/>
      <c r="AB241" s="22"/>
      <c r="AC241" s="22"/>
      <c r="AD241" s="22"/>
      <c r="AE241" s="22"/>
      <c r="AF241" s="22"/>
      <c r="AG241" s="22"/>
      <c r="AH241" s="22"/>
      <c r="AI241" s="22"/>
      <c r="AJ241" s="22"/>
      <c r="AK241" s="22"/>
      <c r="AL241" s="22"/>
      <c r="AM241" s="22"/>
      <c r="AN241" s="22"/>
      <c r="AO241" s="22"/>
      <c r="AP241" s="22"/>
      <c r="AQ241" s="22"/>
      <c r="AR241" s="22"/>
      <c r="AS241" s="22"/>
      <c r="AT241" s="22"/>
      <c r="AU241" s="22"/>
      <c r="AV241" s="22"/>
      <c r="AW241" s="22"/>
      <c r="AX241" s="22"/>
      <c r="AY241" s="22"/>
      <c r="AZ241" s="22"/>
      <c r="BA241" s="22"/>
      <c r="BB241" s="22"/>
      <c r="BC241" s="22"/>
      <c r="BD241" s="22" t="s">
        <v>136</v>
      </c>
    </row>
    <row r="242" spans="1:56" ht="15" customHeight="1" x14ac:dyDescent="0.3">
      <c r="A242" s="16"/>
      <c r="B242" s="49"/>
      <c r="C242" s="49"/>
      <c r="D242" s="16"/>
      <c r="E242" s="17"/>
      <c r="F242" s="120"/>
      <c r="G242" s="19"/>
      <c r="H242" s="19"/>
      <c r="I242" s="19"/>
      <c r="J242" s="19"/>
      <c r="K242" s="19"/>
      <c r="L242" s="19"/>
      <c r="M242" s="19"/>
      <c r="N242" s="17"/>
      <c r="O242" s="17"/>
      <c r="P242" s="22"/>
      <c r="Q242" s="22"/>
      <c r="R242" s="22"/>
      <c r="S242" s="22"/>
      <c r="T242" s="22"/>
      <c r="U242" s="22"/>
      <c r="V242" s="22"/>
      <c r="W242" s="22"/>
      <c r="X242" s="22"/>
      <c r="Y242" s="22"/>
      <c r="Z242" s="22"/>
      <c r="AA242" s="22"/>
      <c r="AB242" s="22"/>
      <c r="AC242" s="22"/>
      <c r="AD242" s="22"/>
      <c r="AE242" s="22"/>
      <c r="AF242" s="22"/>
      <c r="AG242" s="22"/>
      <c r="AH242" s="22"/>
      <c r="AI242" s="22"/>
      <c r="AJ242" s="22"/>
      <c r="AK242" s="22"/>
      <c r="AL242" s="22"/>
      <c r="AM242" s="22"/>
      <c r="AN242" s="22"/>
      <c r="AO242" s="22"/>
      <c r="AP242" s="22"/>
      <c r="AQ242" s="22"/>
      <c r="AR242" s="22"/>
      <c r="AS242" s="22"/>
      <c r="AT242" s="22"/>
      <c r="AU242" s="22"/>
      <c r="AV242" s="22"/>
      <c r="AW242" s="22"/>
      <c r="AX242" s="22"/>
      <c r="AY242" s="22"/>
      <c r="AZ242" s="22"/>
      <c r="BA242" s="22"/>
      <c r="BB242" s="22"/>
      <c r="BC242" s="22"/>
      <c r="BD242" s="22" t="s">
        <v>136</v>
      </c>
    </row>
    <row r="243" spans="1:56" ht="15" customHeight="1" x14ac:dyDescent="0.3">
      <c r="A243" s="16"/>
      <c r="B243" s="49"/>
      <c r="C243" s="49"/>
      <c r="D243" s="16"/>
      <c r="E243" s="17"/>
      <c r="F243" s="120"/>
      <c r="G243" s="19"/>
      <c r="H243" s="19"/>
      <c r="I243" s="19"/>
      <c r="J243" s="19"/>
      <c r="K243" s="19"/>
      <c r="L243" s="19"/>
      <c r="M243" s="19"/>
      <c r="N243" s="17"/>
      <c r="O243" s="17"/>
      <c r="P243" s="22"/>
      <c r="Q243" s="22"/>
      <c r="R243" s="22"/>
      <c r="S243" s="22"/>
      <c r="T243" s="22"/>
      <c r="U243" s="22"/>
      <c r="V243" s="22"/>
      <c r="W243" s="22"/>
      <c r="X243" s="22"/>
      <c r="Y243" s="22"/>
      <c r="Z243" s="22"/>
      <c r="AA243" s="22"/>
      <c r="AB243" s="22"/>
      <c r="AC243" s="22"/>
      <c r="AD243" s="22"/>
      <c r="AE243" s="22"/>
      <c r="AF243" s="22"/>
      <c r="AG243" s="22"/>
      <c r="AH243" s="22"/>
      <c r="AI243" s="22"/>
      <c r="AJ243" s="22"/>
      <c r="AK243" s="22"/>
      <c r="AL243" s="22"/>
      <c r="AM243" s="22"/>
      <c r="AN243" s="22"/>
      <c r="AO243" s="22"/>
      <c r="AP243" s="22"/>
      <c r="AQ243" s="22"/>
      <c r="AR243" s="22"/>
      <c r="AS243" s="22"/>
      <c r="AT243" s="22"/>
      <c r="AU243" s="22"/>
      <c r="AV243" s="22"/>
      <c r="AW243" s="22"/>
      <c r="AX243" s="22"/>
      <c r="AY243" s="22"/>
      <c r="AZ243" s="22"/>
      <c r="BA243" s="22"/>
      <c r="BB243" s="22"/>
      <c r="BC243" s="22"/>
      <c r="BD243" s="22" t="s">
        <v>136</v>
      </c>
    </row>
    <row r="244" spans="1:56" ht="15" customHeight="1" x14ac:dyDescent="0.3">
      <c r="A244" s="16"/>
      <c r="B244" s="49"/>
      <c r="C244" s="49"/>
      <c r="D244" s="16"/>
      <c r="E244" s="17"/>
      <c r="F244" s="120"/>
      <c r="G244" s="19"/>
      <c r="H244" s="107" t="str">
        <f>IF(OR(J247="",$H$2=""),"",J247+((365.25*$H$2)/8))</f>
        <v/>
      </c>
      <c r="I244" s="19"/>
      <c r="J244" s="19"/>
      <c r="K244" s="19"/>
      <c r="L244" s="114" t="str">
        <f>IF(OR(M237="",$H$2=""),"",M237+((365.25*$H$2)/8))</f>
        <v/>
      </c>
      <c r="M244" s="19"/>
      <c r="N244" s="17"/>
      <c r="O244" s="17"/>
      <c r="P244" s="22"/>
      <c r="Q244" s="22"/>
      <c r="R244" s="22"/>
      <c r="S244" s="22"/>
      <c r="T244" s="22"/>
      <c r="U244" s="22"/>
      <c r="V244" s="22"/>
      <c r="W244" s="22"/>
      <c r="X244" s="22"/>
      <c r="Y244" s="22"/>
      <c r="Z244" s="22"/>
      <c r="AA244" s="22"/>
      <c r="AB244" s="22"/>
      <c r="AC244" s="22"/>
      <c r="AD244" s="22"/>
      <c r="AE244" s="22"/>
      <c r="AF244" s="22"/>
      <c r="AG244" s="22"/>
      <c r="AH244" s="22"/>
      <c r="AI244" s="22"/>
      <c r="AJ244" s="22"/>
      <c r="AK244" s="22"/>
      <c r="AL244" s="22"/>
      <c r="AM244" s="22"/>
      <c r="AN244" s="22"/>
      <c r="AO244" s="22"/>
      <c r="AP244" s="22"/>
      <c r="AQ244" s="22"/>
      <c r="AR244" s="22"/>
      <c r="AS244" s="22"/>
      <c r="AT244" s="22"/>
      <c r="AU244" s="22"/>
      <c r="AV244" s="22"/>
      <c r="AW244" s="22"/>
      <c r="AX244" s="22"/>
      <c r="AY244" s="22"/>
      <c r="AZ244" s="22"/>
      <c r="BA244" s="22"/>
      <c r="BB244" s="22"/>
      <c r="BC244" s="22"/>
      <c r="BD244" s="22" t="s">
        <v>136</v>
      </c>
    </row>
    <row r="245" spans="1:56" ht="15" customHeight="1" x14ac:dyDescent="0.3">
      <c r="A245" s="16"/>
      <c r="B245" s="49"/>
      <c r="C245" s="49"/>
      <c r="D245" s="16"/>
      <c r="E245" s="17"/>
      <c r="F245" s="120"/>
      <c r="G245" s="19"/>
      <c r="H245" s="19"/>
      <c r="I245" s="19"/>
      <c r="J245" s="19"/>
      <c r="K245" s="19"/>
      <c r="L245" s="19"/>
      <c r="M245" s="19"/>
      <c r="N245" s="17"/>
      <c r="O245" s="17"/>
      <c r="P245" s="22"/>
      <c r="Q245" s="22"/>
      <c r="R245" s="22"/>
      <c r="S245" s="22"/>
      <c r="T245" s="22"/>
      <c r="U245" s="22"/>
      <c r="V245" s="22"/>
      <c r="W245" s="22"/>
      <c r="X245" s="22"/>
      <c r="Y245" s="22"/>
      <c r="Z245" s="22"/>
      <c r="AA245" s="22"/>
      <c r="AB245" s="22"/>
      <c r="AC245" s="22"/>
      <c r="AD245" s="22"/>
      <c r="AE245" s="22"/>
      <c r="AF245" s="22"/>
      <c r="AG245" s="22"/>
      <c r="AH245" s="22"/>
      <c r="AI245" s="22"/>
      <c r="AJ245" s="22"/>
      <c r="AK245" s="22"/>
      <c r="AL245" s="22"/>
      <c r="AM245" s="22"/>
      <c r="AN245" s="22"/>
      <c r="AO245" s="22"/>
      <c r="AP245" s="22"/>
      <c r="AQ245" s="22"/>
      <c r="AR245" s="22"/>
      <c r="AS245" s="22"/>
      <c r="AT245" s="22"/>
      <c r="AU245" s="22"/>
      <c r="AV245" s="22"/>
      <c r="AW245" s="22"/>
      <c r="AX245" s="22"/>
      <c r="AY245" s="22"/>
      <c r="AZ245" s="22"/>
      <c r="BA245" s="22"/>
      <c r="BB245" s="22"/>
      <c r="BC245" s="22"/>
      <c r="BD245" s="22" t="s">
        <v>136</v>
      </c>
    </row>
    <row r="246" spans="1:56" ht="15" customHeight="1" x14ac:dyDescent="0.3">
      <c r="A246" s="16"/>
      <c r="B246" s="49"/>
      <c r="C246" s="49"/>
      <c r="D246" s="16"/>
      <c r="E246" s="17"/>
      <c r="F246" s="120"/>
      <c r="G246" s="19"/>
      <c r="H246" s="19"/>
      <c r="I246" s="115" t="str">
        <f>IF(OR(J247="",$H$2=""),"",J247+((365.25*$H$2)/16))</f>
        <v/>
      </c>
      <c r="J246" s="19"/>
      <c r="K246" s="105" t="str">
        <f>IF(OR(J247="",$H$2=""),"",J247-((365.25*$H$2)/16))</f>
        <v/>
      </c>
      <c r="L246" s="19"/>
      <c r="M246" s="19"/>
      <c r="N246" s="17"/>
      <c r="O246" s="17"/>
      <c r="P246" s="22"/>
      <c r="Q246" s="22"/>
      <c r="R246" s="22"/>
      <c r="S246" s="22"/>
      <c r="T246" s="22"/>
      <c r="U246" s="22"/>
      <c r="V246" s="22"/>
      <c r="W246" s="22"/>
      <c r="X246" s="22"/>
      <c r="Y246" s="22"/>
      <c r="Z246" s="22"/>
      <c r="AA246" s="22"/>
      <c r="AB246" s="22"/>
      <c r="AC246" s="22"/>
      <c r="AD246" s="22"/>
      <c r="AE246" s="22"/>
      <c r="AF246" s="22"/>
      <c r="AG246" s="22"/>
      <c r="AH246" s="22"/>
      <c r="AI246" s="22"/>
      <c r="AJ246" s="22"/>
      <c r="AK246" s="22"/>
      <c r="AL246" s="22"/>
      <c r="AM246" s="22"/>
      <c r="AN246" s="22"/>
      <c r="AO246" s="22"/>
      <c r="AP246" s="22"/>
      <c r="AQ246" s="22"/>
      <c r="AR246" s="22"/>
      <c r="AS246" s="22"/>
      <c r="AT246" s="22"/>
      <c r="AU246" s="22"/>
      <c r="AV246" s="22"/>
      <c r="AW246" s="22"/>
      <c r="AX246" s="22"/>
      <c r="AY246" s="22"/>
      <c r="AZ246" s="22"/>
      <c r="BA246" s="22"/>
      <c r="BB246" s="22"/>
      <c r="BC246" s="22"/>
      <c r="BD246" s="22" t="s">
        <v>136</v>
      </c>
    </row>
    <row r="247" spans="1:56" ht="15" customHeight="1" x14ac:dyDescent="0.3">
      <c r="A247" s="16"/>
      <c r="B247" s="142" t="s">
        <v>224</v>
      </c>
      <c r="C247" s="142"/>
      <c r="D247" s="16"/>
      <c r="E247" s="17"/>
      <c r="F247" s="120"/>
      <c r="G247" s="19"/>
      <c r="H247" s="19"/>
      <c r="I247" s="19"/>
      <c r="J247" s="116" t="str">
        <f>IF(OR($H$2="",M237=""),"",M237+((365.25*$H$2)/4))</f>
        <v/>
      </c>
      <c r="K247" s="19"/>
      <c r="L247" s="19"/>
      <c r="M247" s="19"/>
      <c r="N247" s="17"/>
      <c r="O247" s="17"/>
      <c r="P247" s="22"/>
      <c r="Q247" s="22"/>
      <c r="R247" s="22"/>
      <c r="S247" s="22"/>
      <c r="T247" s="22"/>
      <c r="U247" s="22"/>
      <c r="V247" s="22"/>
      <c r="W247" s="22"/>
      <c r="X247" s="22"/>
      <c r="Y247" s="22"/>
      <c r="Z247" s="22"/>
      <c r="AA247" s="22"/>
      <c r="AB247" s="22"/>
      <c r="AC247" s="22"/>
      <c r="AD247" s="22"/>
      <c r="AE247" s="22"/>
      <c r="AF247" s="22"/>
      <c r="AG247" s="22"/>
      <c r="AH247" s="22"/>
      <c r="AI247" s="22"/>
      <c r="AJ247" s="22"/>
      <c r="AK247" s="22"/>
      <c r="AL247" s="22"/>
      <c r="AM247" s="22"/>
      <c r="AN247" s="22"/>
      <c r="AO247" s="22"/>
      <c r="AP247" s="22"/>
      <c r="AQ247" s="22"/>
      <c r="AR247" s="22"/>
      <c r="AS247" s="22"/>
      <c r="AT247" s="22"/>
      <c r="AU247" s="22"/>
      <c r="AV247" s="22"/>
      <c r="AW247" s="22"/>
      <c r="AX247" s="22"/>
      <c r="AY247" s="22"/>
      <c r="AZ247" s="22"/>
      <c r="BA247" s="22"/>
      <c r="BB247" s="22"/>
      <c r="BC247" s="22"/>
      <c r="BD247" s="22" t="s">
        <v>136</v>
      </c>
    </row>
    <row r="248" spans="1:56" ht="15" customHeight="1" x14ac:dyDescent="0.3">
      <c r="A248" s="16"/>
      <c r="B248" s="142"/>
      <c r="C248" s="142"/>
      <c r="D248" s="16"/>
      <c r="E248" s="17"/>
      <c r="F248" s="120"/>
      <c r="G248" s="19"/>
      <c r="H248" s="19"/>
      <c r="I248" s="19"/>
      <c r="J248" s="116"/>
      <c r="K248" s="19"/>
      <c r="L248" s="19"/>
      <c r="M248" s="19"/>
      <c r="N248" s="17"/>
      <c r="O248" s="17"/>
      <c r="P248" s="22"/>
      <c r="Q248" s="22"/>
      <c r="R248" s="22"/>
      <c r="S248" s="22"/>
      <c r="T248" s="22"/>
      <c r="U248" s="22"/>
      <c r="V248" s="22"/>
      <c r="W248" s="22"/>
      <c r="X248" s="22"/>
      <c r="Y248" s="22"/>
      <c r="Z248" s="22"/>
      <c r="AA248" s="22"/>
      <c r="AB248" s="22"/>
      <c r="AC248" s="22"/>
      <c r="AD248" s="22"/>
      <c r="AE248" s="22"/>
      <c r="AF248" s="22"/>
      <c r="AG248" s="22"/>
      <c r="AH248" s="22"/>
      <c r="AI248" s="22"/>
      <c r="AJ248" s="22"/>
      <c r="AK248" s="22"/>
      <c r="AL248" s="22"/>
      <c r="AM248" s="22"/>
      <c r="AN248" s="22"/>
      <c r="AO248" s="22"/>
      <c r="AP248" s="22"/>
      <c r="AQ248" s="22"/>
      <c r="AR248" s="22"/>
      <c r="AS248" s="22"/>
      <c r="AT248" s="22"/>
      <c r="AU248" s="22"/>
      <c r="AV248" s="22"/>
      <c r="AW248" s="22"/>
      <c r="AX248" s="22"/>
      <c r="AY248" s="22"/>
      <c r="AZ248" s="22"/>
      <c r="BA248" s="22"/>
      <c r="BB248" s="22"/>
      <c r="BC248" s="22"/>
      <c r="BD248" s="22" t="s">
        <v>136</v>
      </c>
    </row>
    <row r="249" spans="1:56" ht="15" customHeight="1" x14ac:dyDescent="0.3">
      <c r="A249" s="16"/>
      <c r="B249" s="133" t="s">
        <v>225</v>
      </c>
      <c r="C249" s="15"/>
      <c r="D249" s="16"/>
      <c r="E249" s="17"/>
      <c r="F249" s="117" t="str">
        <f>IF(F250="","",AD224)</f>
        <v>Your psychosocial journey's first harvest of adulthood</v>
      </c>
      <c r="G249" s="19"/>
      <c r="H249" s="19"/>
      <c r="I249" s="19"/>
      <c r="J249" s="19"/>
      <c r="K249" s="19"/>
      <c r="L249" s="19"/>
      <c r="M249" s="19"/>
      <c r="N249" s="17"/>
      <c r="O249" s="17"/>
      <c r="P249" s="22"/>
      <c r="Q249" s="22"/>
      <c r="R249" s="22"/>
      <c r="S249" s="22"/>
      <c r="T249" s="22"/>
      <c r="U249" s="22"/>
      <c r="V249" s="22"/>
      <c r="W249" s="22"/>
      <c r="X249" s="22"/>
      <c r="Y249" s="22"/>
      <c r="Z249" s="22"/>
      <c r="AA249" s="22"/>
      <c r="AB249" s="22"/>
      <c r="AC249" s="22"/>
      <c r="AD249" s="22"/>
      <c r="AE249" s="22"/>
      <c r="AF249" s="22"/>
      <c r="AG249" s="22"/>
      <c r="AH249" s="22"/>
      <c r="AI249" s="22"/>
      <c r="AJ249" s="22"/>
      <c r="AK249" s="22"/>
      <c r="AL249" s="22"/>
      <c r="AM249" s="22"/>
      <c r="AN249" s="22"/>
      <c r="AO249" s="22"/>
      <c r="AP249" s="22"/>
      <c r="AQ249" s="22"/>
      <c r="AR249" s="22"/>
      <c r="AS249" s="22"/>
      <c r="AT249" s="22"/>
      <c r="AU249" s="22"/>
      <c r="AV249" s="22"/>
      <c r="AW249" s="22"/>
      <c r="AX249" s="22"/>
      <c r="AY249" s="22"/>
      <c r="AZ249" s="22"/>
      <c r="BA249" s="22"/>
      <c r="BB249" s="22"/>
      <c r="BC249" s="22"/>
      <c r="BD249" s="22" t="s">
        <v>136</v>
      </c>
    </row>
    <row r="250" spans="1:56" ht="60" customHeight="1" x14ac:dyDescent="0.3">
      <c r="A250" s="16"/>
      <c r="B250" s="133"/>
      <c r="C250" s="15"/>
      <c r="D250" s="16"/>
      <c r="E250" s="17"/>
      <c r="F250" s="119" t="str">
        <f>IF(J226="","Your psychosocial relationships",AC229)</f>
        <v>Your psychosocial relationships</v>
      </c>
      <c r="G250" s="119"/>
      <c r="H250" s="119"/>
      <c r="I250" s="119"/>
      <c r="J250" s="119"/>
      <c r="K250" s="119"/>
      <c r="L250" s="119"/>
      <c r="M250" s="119"/>
      <c r="N250" s="119"/>
      <c r="O250" s="17"/>
      <c r="P250" s="22"/>
      <c r="Q250" s="22"/>
      <c r="R250" s="22"/>
      <c r="S250" s="22"/>
      <c r="T250" s="22"/>
      <c r="U250" s="22"/>
      <c r="V250" s="22"/>
      <c r="W250" s="22"/>
      <c r="X250" s="22"/>
      <c r="Y250" s="22"/>
      <c r="Z250" s="22"/>
      <c r="AA250" s="22"/>
      <c r="AB250" s="22"/>
      <c r="AC250" s="22"/>
      <c r="AD250" s="22"/>
      <c r="AE250" s="22"/>
      <c r="AF250" s="22"/>
      <c r="AG250" s="22"/>
      <c r="AH250" s="22"/>
      <c r="AI250" s="22"/>
      <c r="AJ250" s="22"/>
      <c r="AK250" s="22"/>
      <c r="AL250" s="22"/>
      <c r="AM250" s="22"/>
      <c r="AN250" s="22"/>
      <c r="AO250" s="22"/>
      <c r="AP250" s="22"/>
      <c r="AQ250" s="22"/>
      <c r="AR250" s="22"/>
      <c r="AS250" s="22"/>
      <c r="AT250" s="22"/>
      <c r="AU250" s="22"/>
      <c r="AV250" s="22"/>
      <c r="AW250" s="22"/>
      <c r="AX250" s="22"/>
      <c r="AY250" s="22"/>
      <c r="AZ250" s="22"/>
      <c r="BA250" s="22"/>
      <c r="BB250" s="22"/>
      <c r="BC250" s="22"/>
      <c r="BD250" s="22" t="s">
        <v>136</v>
      </c>
    </row>
    <row r="251" spans="1:56" ht="60" customHeight="1" x14ac:dyDescent="0.3">
      <c r="A251" s="16"/>
      <c r="B251" s="133"/>
      <c r="C251" s="15"/>
      <c r="D251" s="16"/>
      <c r="E251" s="17"/>
      <c r="F251" s="119" t="str">
        <f>IF(J226="","Your age level psychosocial development",AC231)</f>
        <v>Your age level psychosocial development</v>
      </c>
      <c r="G251" s="119"/>
      <c r="H251" s="119"/>
      <c r="I251" s="119"/>
      <c r="J251" s="119"/>
      <c r="K251" s="119"/>
      <c r="L251" s="119"/>
      <c r="M251" s="119"/>
      <c r="N251" s="119"/>
      <c r="O251" s="17"/>
      <c r="P251" s="22"/>
      <c r="Q251" s="22"/>
      <c r="R251" s="22"/>
      <c r="S251" s="22"/>
      <c r="T251" s="22"/>
      <c r="U251" s="22"/>
      <c r="V251" s="22"/>
      <c r="W251" s="22"/>
      <c r="X251" s="22"/>
      <c r="Y251" s="22"/>
      <c r="Z251" s="22"/>
      <c r="AA251" s="22"/>
      <c r="AB251" s="22"/>
      <c r="AC251" s="22"/>
      <c r="AD251" s="22"/>
      <c r="AE251" s="22"/>
      <c r="AF251" s="22"/>
      <c r="AG251" s="22"/>
      <c r="AH251" s="22"/>
      <c r="AI251" s="22"/>
      <c r="AJ251" s="22"/>
      <c r="AK251" s="22"/>
      <c r="AL251" s="22"/>
      <c r="AM251" s="22"/>
      <c r="AN251" s="22"/>
      <c r="AO251" s="22"/>
      <c r="AP251" s="22"/>
      <c r="AQ251" s="22"/>
      <c r="AR251" s="22"/>
      <c r="AS251" s="22"/>
      <c r="AT251" s="22"/>
      <c r="AU251" s="22"/>
      <c r="AV251" s="22"/>
      <c r="AW251" s="22"/>
      <c r="AX251" s="22"/>
      <c r="AY251" s="22"/>
      <c r="AZ251" s="22"/>
      <c r="BA251" s="22"/>
      <c r="BB251" s="22"/>
      <c r="BC251" s="22"/>
      <c r="BD251" s="22" t="s">
        <v>136</v>
      </c>
    </row>
    <row r="252" spans="1:56" ht="60" customHeight="1" x14ac:dyDescent="0.3">
      <c r="A252" s="16"/>
      <c r="B252" s="141" t="s">
        <v>226</v>
      </c>
      <c r="C252" s="51"/>
      <c r="D252" s="16"/>
      <c r="E252" s="17"/>
      <c r="F252" s="138" t="str">
        <f>IF(J226="","Your evolving psychosocial orientation",AC235)</f>
        <v>Your evolving psychosocial orientation</v>
      </c>
      <c r="G252" s="149"/>
      <c r="H252" s="149"/>
      <c r="I252" s="149"/>
      <c r="J252" s="149"/>
      <c r="K252" s="149"/>
      <c r="L252" s="149"/>
      <c r="M252" s="149"/>
      <c r="N252" s="149"/>
      <c r="O252" s="17"/>
      <c r="P252" s="22"/>
      <c r="Q252" s="22"/>
      <c r="R252" s="22"/>
      <c r="S252" s="22"/>
      <c r="T252" s="22"/>
      <c r="U252" s="22"/>
      <c r="V252" s="22"/>
      <c r="W252" s="22"/>
      <c r="X252" s="22"/>
      <c r="Y252" s="22"/>
      <c r="Z252" s="22"/>
      <c r="AA252" s="22"/>
      <c r="AB252" s="22"/>
      <c r="AC252" s="22"/>
      <c r="AD252" s="22"/>
      <c r="AE252" s="22"/>
      <c r="AF252" s="22"/>
      <c r="AG252" s="22"/>
      <c r="AH252" s="22"/>
      <c r="AI252" s="22"/>
      <c r="AJ252" s="22"/>
      <c r="AK252" s="22"/>
      <c r="AL252" s="22"/>
      <c r="AM252" s="22"/>
      <c r="AN252" s="22"/>
      <c r="AO252" s="22"/>
      <c r="AP252" s="22"/>
      <c r="AQ252" s="22"/>
      <c r="AR252" s="22"/>
      <c r="AS252" s="22"/>
      <c r="AT252" s="22"/>
      <c r="AU252" s="22"/>
      <c r="AV252" s="22"/>
      <c r="AW252" s="22"/>
      <c r="AX252" s="22"/>
      <c r="AY252" s="22"/>
      <c r="AZ252" s="22"/>
      <c r="BA252" s="22"/>
      <c r="BB252" s="22"/>
      <c r="BC252" s="22"/>
      <c r="BD252" s="22" t="s">
        <v>136</v>
      </c>
    </row>
    <row r="253" spans="1:56" ht="15" customHeight="1" x14ac:dyDescent="0.3">
      <c r="A253" s="16"/>
      <c r="B253" s="143" t="s">
        <v>227</v>
      </c>
      <c r="C253" s="143"/>
      <c r="D253" s="16"/>
      <c r="E253" s="17"/>
      <c r="F253" s="120"/>
      <c r="G253" s="19"/>
      <c r="H253" s="19"/>
      <c r="I253" s="19"/>
      <c r="J253" s="19"/>
      <c r="K253" s="19"/>
      <c r="L253" s="19"/>
      <c r="M253" s="19"/>
      <c r="N253" s="17"/>
      <c r="O253" s="17"/>
      <c r="P253" s="22"/>
      <c r="Q253" s="22"/>
      <c r="R253" s="22"/>
      <c r="S253" s="22"/>
      <c r="T253" s="22"/>
      <c r="U253" s="22"/>
      <c r="V253" s="22"/>
      <c r="W253" s="22"/>
      <c r="X253" s="22"/>
      <c r="Y253" s="22"/>
      <c r="Z253" s="22"/>
      <c r="AA253" s="22"/>
      <c r="AB253" s="22"/>
      <c r="AC253" s="22"/>
      <c r="AD253" s="22"/>
      <c r="AE253" s="22"/>
      <c r="AF253" s="22"/>
      <c r="AG253" s="22"/>
      <c r="AH253" s="22"/>
      <c r="AI253" s="22"/>
      <c r="AJ253" s="22"/>
      <c r="AK253" s="22"/>
      <c r="AL253" s="22"/>
      <c r="AM253" s="22"/>
      <c r="AN253" s="22"/>
      <c r="AO253" s="22"/>
      <c r="AP253" s="22"/>
      <c r="AQ253" s="22"/>
      <c r="AR253" s="22"/>
      <c r="AS253" s="22"/>
      <c r="AT253" s="22"/>
      <c r="AU253" s="22"/>
      <c r="AV253" s="22"/>
      <c r="AW253" s="22"/>
      <c r="AX253" s="22"/>
      <c r="AY253" s="22"/>
      <c r="AZ253" s="22"/>
      <c r="BA253" s="22"/>
      <c r="BB253" s="22"/>
      <c r="BC253" s="22"/>
      <c r="BD253" s="22" t="s">
        <v>136</v>
      </c>
    </row>
    <row r="254" spans="1:56" ht="15" customHeight="1" x14ac:dyDescent="0.3">
      <c r="A254" s="16"/>
      <c r="B254" s="15"/>
      <c r="C254" s="15"/>
      <c r="D254" s="16"/>
      <c r="E254" s="17"/>
      <c r="F254" s="120"/>
      <c r="G254" s="19"/>
      <c r="H254" s="19"/>
      <c r="I254" s="19"/>
      <c r="J254" s="19"/>
      <c r="K254" s="19"/>
      <c r="L254" s="19"/>
      <c r="M254" s="19"/>
      <c r="N254" s="17"/>
      <c r="O254" s="17"/>
      <c r="P254" s="22"/>
      <c r="Q254" s="22"/>
      <c r="R254" s="22"/>
      <c r="S254" s="22"/>
      <c r="T254" s="22"/>
      <c r="U254" s="22"/>
      <c r="V254" s="22"/>
      <c r="W254" s="22"/>
      <c r="X254" s="22"/>
      <c r="Y254" s="22"/>
      <c r="Z254" s="22"/>
      <c r="AA254" s="22"/>
      <c r="AB254" s="22"/>
      <c r="AC254" s="22"/>
      <c r="AD254" s="22"/>
      <c r="AE254" s="22"/>
      <c r="AF254" s="22"/>
      <c r="AG254" s="22"/>
      <c r="AH254" s="22"/>
      <c r="AI254" s="22"/>
      <c r="AJ254" s="22"/>
      <c r="AK254" s="22"/>
      <c r="AL254" s="22"/>
      <c r="AM254" s="22"/>
      <c r="AN254" s="22"/>
      <c r="AO254" s="22"/>
      <c r="AP254" s="22"/>
      <c r="AQ254" s="22"/>
      <c r="AR254" s="22"/>
      <c r="AS254" s="22"/>
      <c r="AT254" s="22"/>
      <c r="AU254" s="22"/>
      <c r="AV254" s="22"/>
      <c r="AW254" s="22"/>
      <c r="AX254" s="22"/>
      <c r="AY254" s="22"/>
      <c r="AZ254" s="22"/>
      <c r="BA254" s="22"/>
      <c r="BB254" s="22"/>
      <c r="BC254" s="22"/>
      <c r="BD254" s="22" t="s">
        <v>136</v>
      </c>
    </row>
    <row r="255" spans="1:56" ht="15" customHeight="1" x14ac:dyDescent="0.3">
      <c r="A255" s="16"/>
      <c r="B255" s="15"/>
      <c r="C255" s="15"/>
      <c r="D255" s="16"/>
      <c r="E255" s="17"/>
      <c r="F255" s="120"/>
      <c r="G255" s="19"/>
      <c r="H255" s="19"/>
      <c r="I255" s="19"/>
      <c r="J255" s="19"/>
      <c r="K255" s="19"/>
      <c r="L255" s="19"/>
      <c r="M255" s="19"/>
      <c r="N255" s="17"/>
      <c r="O255" s="17"/>
      <c r="P255" s="22"/>
      <c r="Q255" s="22"/>
      <c r="R255" s="22"/>
      <c r="S255" s="22"/>
      <c r="T255" s="22"/>
      <c r="U255" s="22"/>
      <c r="V255" s="22"/>
      <c r="W255" s="22"/>
      <c r="X255" s="22"/>
      <c r="Y255" s="22"/>
      <c r="Z255" s="22"/>
      <c r="AA255" s="22"/>
      <c r="AB255" s="22"/>
      <c r="AC255" s="22"/>
      <c r="AD255" s="22"/>
      <c r="AE255" s="22"/>
      <c r="AF255" s="22"/>
      <c r="AG255" s="22"/>
      <c r="AH255" s="22"/>
      <c r="AI255" s="22"/>
      <c r="AJ255" s="22"/>
      <c r="AK255" s="22"/>
      <c r="AL255" s="22"/>
      <c r="AM255" s="22"/>
      <c r="AN255" s="22"/>
      <c r="AO255" s="22"/>
      <c r="AP255" s="22"/>
      <c r="AQ255" s="22"/>
      <c r="AR255" s="22"/>
      <c r="AS255" s="22"/>
      <c r="AT255" s="22"/>
      <c r="AU255" s="22"/>
      <c r="AV255" s="22"/>
      <c r="AW255" s="22"/>
      <c r="AX255" s="22"/>
      <c r="AY255" s="22"/>
      <c r="AZ255" s="22"/>
      <c r="BA255" s="22"/>
      <c r="BB255" s="22"/>
      <c r="BC255" s="22"/>
      <c r="BD255" s="22" t="s">
        <v>136</v>
      </c>
    </row>
    <row r="256" spans="1:56" ht="30" customHeight="1" x14ac:dyDescent="0.6">
      <c r="A256" s="125" t="s">
        <v>228</v>
      </c>
      <c r="B256" s="90"/>
      <c r="C256" s="90"/>
      <c r="D256" s="199" t="s">
        <v>485</v>
      </c>
      <c r="E256" s="92" t="s">
        <v>229</v>
      </c>
      <c r="F256" s="93"/>
      <c r="G256" s="93"/>
      <c r="H256" s="93"/>
      <c r="I256" s="93"/>
      <c r="J256" s="93"/>
      <c r="K256" s="93"/>
      <c r="L256" s="93"/>
      <c r="M256" s="93"/>
      <c r="N256" s="93"/>
      <c r="O256" s="94" t="s">
        <v>230</v>
      </c>
      <c r="P256" s="22"/>
      <c r="Q256" s="22"/>
      <c r="R256" s="22"/>
      <c r="S256" s="22"/>
      <c r="T256" s="22"/>
      <c r="U256" s="22"/>
      <c r="V256" s="22"/>
      <c r="W256" s="22"/>
      <c r="X256" s="22"/>
      <c r="Y256" s="22"/>
      <c r="Z256" s="22"/>
      <c r="AA256" s="95">
        <f>AA224+1</f>
        <v>8</v>
      </c>
      <c r="AB256" s="22"/>
      <c r="AC256" s="22"/>
      <c r="AD256" s="96" t="s">
        <v>231</v>
      </c>
      <c r="AE256" s="22"/>
      <c r="AF256" s="22"/>
      <c r="AG256" s="22"/>
      <c r="AH256" s="22"/>
      <c r="AI256" s="22"/>
      <c r="AJ256" s="22"/>
      <c r="AK256" s="22"/>
      <c r="AL256" s="22"/>
      <c r="AM256" s="22"/>
      <c r="AN256" s="22"/>
      <c r="AO256" s="22"/>
      <c r="AP256" s="22"/>
      <c r="AQ256" s="22"/>
      <c r="AR256" s="22"/>
      <c r="AS256" s="22"/>
      <c r="AT256" s="22"/>
      <c r="AU256" s="22"/>
      <c r="AV256" s="22"/>
      <c r="AW256" s="22"/>
      <c r="AX256" s="22"/>
      <c r="AY256" s="22"/>
      <c r="AZ256" s="22"/>
      <c r="BA256" s="22"/>
      <c r="BB256" s="22"/>
      <c r="BC256" s="22"/>
      <c r="BD256" s="22" t="s">
        <v>136</v>
      </c>
    </row>
    <row r="257" spans="1:56" ht="15" customHeight="1" x14ac:dyDescent="0.3">
      <c r="A257" s="16"/>
      <c r="B257" s="15"/>
      <c r="C257" s="15"/>
      <c r="D257" s="16"/>
      <c r="E257" s="17"/>
      <c r="F257" s="17"/>
      <c r="G257" s="19"/>
      <c r="H257" s="19"/>
      <c r="I257" s="19"/>
      <c r="J257" s="19"/>
      <c r="K257" s="19"/>
      <c r="L257" s="19"/>
      <c r="M257" s="19"/>
      <c r="N257" s="17"/>
      <c r="O257" s="17"/>
      <c r="P257" s="22"/>
      <c r="Q257" s="22"/>
      <c r="R257" s="22"/>
      <c r="S257" s="22"/>
      <c r="T257" s="22"/>
      <c r="U257" s="22"/>
      <c r="V257" s="22"/>
      <c r="W257" s="22"/>
      <c r="X257" s="22"/>
      <c r="Y257" s="22"/>
      <c r="Z257" s="22"/>
      <c r="AA257" s="97">
        <f ca="1">IF(AND(J258&lt;$AA$1,J259&gt;$AA$1),1,0)</f>
        <v>0</v>
      </c>
      <c r="AB257" s="22"/>
      <c r="AC257" s="22"/>
      <c r="AD257" s="26"/>
      <c r="AE257" s="27" t="s">
        <v>4</v>
      </c>
      <c r="AF257" s="23">
        <f>$AL$2</f>
        <v>0</v>
      </c>
      <c r="AG257" s="22"/>
      <c r="AH257" s="31"/>
      <c r="AI257" s="32" t="s">
        <v>7</v>
      </c>
      <c r="AJ257" s="24">
        <f>$AL$3</f>
        <v>0</v>
      </c>
      <c r="AK257" s="22"/>
      <c r="AL257" s="22"/>
      <c r="AM257" s="22"/>
      <c r="AN257" s="22"/>
      <c r="AO257" s="22"/>
      <c r="AP257" s="22"/>
      <c r="AQ257" s="22"/>
      <c r="AR257" s="22"/>
      <c r="AS257" s="22"/>
      <c r="AT257" s="22"/>
      <c r="AU257" s="22"/>
      <c r="AV257" s="22"/>
      <c r="AW257" s="22"/>
      <c r="AX257" s="22"/>
      <c r="AY257" s="22"/>
      <c r="AZ257" s="22"/>
      <c r="BA257" s="22"/>
      <c r="BB257" s="22"/>
      <c r="BC257" s="22"/>
      <c r="BD257" s="22" t="s">
        <v>136</v>
      </c>
    </row>
    <row r="258" spans="1:56" ht="15" customHeight="1" thickBot="1" x14ac:dyDescent="0.35">
      <c r="A258" s="16"/>
      <c r="B258" s="15"/>
      <c r="C258" s="134" t="s">
        <v>232</v>
      </c>
      <c r="D258" s="16"/>
      <c r="E258" s="17"/>
      <c r="F258" s="120"/>
      <c r="G258" s="19"/>
      <c r="H258" s="19"/>
      <c r="I258" s="19"/>
      <c r="J258" s="99" t="str">
        <f>IF(J227="","",J227)</f>
        <v/>
      </c>
      <c r="K258" s="19"/>
      <c r="L258" s="19"/>
      <c r="M258" s="19"/>
      <c r="N258" s="17"/>
      <c r="O258" s="17"/>
      <c r="P258" s="22"/>
      <c r="Q258" s="22"/>
      <c r="R258" s="22"/>
      <c r="S258" s="22"/>
      <c r="T258" s="22"/>
      <c r="U258" s="22"/>
      <c r="V258" s="22"/>
      <c r="W258" s="22"/>
      <c r="X258" s="22"/>
      <c r="Y258" s="22"/>
      <c r="Z258" s="22"/>
      <c r="AA258" s="22"/>
      <c r="AB258" s="22"/>
      <c r="AC258" s="22"/>
      <c r="AD258" s="22"/>
      <c r="AE258" s="22"/>
      <c r="AF258" s="22"/>
      <c r="AG258" s="22"/>
      <c r="AH258" s="22"/>
      <c r="AI258" s="22"/>
      <c r="AJ258" s="22"/>
      <c r="AK258" s="22"/>
      <c r="AL258" s="22"/>
      <c r="AM258" s="22"/>
      <c r="AN258" s="22"/>
      <c r="AO258" s="22"/>
      <c r="AP258" s="22"/>
      <c r="AQ258" s="22"/>
      <c r="AR258" s="22"/>
      <c r="AS258" s="22"/>
      <c r="AT258" s="22"/>
      <c r="AU258" s="22"/>
      <c r="AV258" s="22"/>
      <c r="AW258" s="22"/>
      <c r="AX258" s="22"/>
      <c r="AY258" s="22"/>
      <c r="AZ258" s="22"/>
      <c r="BA258" s="22"/>
      <c r="BB258" s="22"/>
      <c r="BC258" s="22"/>
      <c r="BD258" s="22" t="s">
        <v>136</v>
      </c>
    </row>
    <row r="259" spans="1:56" ht="15" customHeight="1" thickTop="1" x14ac:dyDescent="0.3">
      <c r="A259" s="16"/>
      <c r="B259" s="15"/>
      <c r="C259" s="134"/>
      <c r="D259" s="16"/>
      <c r="E259" s="17"/>
      <c r="F259" s="120"/>
      <c r="G259" s="19"/>
      <c r="H259" s="19"/>
      <c r="I259" s="19"/>
      <c r="J259" s="100" t="str">
        <f>IF(OR($H$2="",G269=""),"",G269+((365.25*$H$2)/4))</f>
        <v/>
      </c>
      <c r="K259" s="19"/>
      <c r="L259" s="19"/>
      <c r="M259" s="19"/>
      <c r="N259" s="17"/>
      <c r="O259" s="17"/>
      <c r="P259" s="22"/>
      <c r="Q259" s="22"/>
      <c r="R259" s="22"/>
      <c r="S259" s="22"/>
      <c r="T259" s="22"/>
      <c r="U259" s="22"/>
      <c r="V259" s="22"/>
      <c r="W259" s="22"/>
      <c r="X259" s="22"/>
      <c r="Y259" s="22"/>
      <c r="Z259" s="22"/>
      <c r="AA259" s="101">
        <f ca="1">IF(J258&gt;$AA$1,1,0)</f>
        <v>1</v>
      </c>
      <c r="AB259" s="102" t="s">
        <v>130</v>
      </c>
      <c r="AC259" s="103" t="str">
        <f ca="1">IF(AND($AA$1&gt;J258,$AA$1&lt;J259),AD259,AD260)</f>
        <v>Or that</v>
      </c>
      <c r="AD259" s="103" t="s">
        <v>131</v>
      </c>
      <c r="AE259" s="22"/>
      <c r="AF259" s="22"/>
      <c r="AG259" s="22"/>
      <c r="AH259" s="22"/>
      <c r="AI259" s="22"/>
      <c r="AJ259" s="22"/>
      <c r="AK259" s="22"/>
      <c r="AL259" s="22"/>
      <c r="AM259" s="22"/>
      <c r="AN259" s="22"/>
      <c r="AO259" s="22"/>
      <c r="AP259" s="22"/>
      <c r="AQ259" s="22"/>
      <c r="AR259" s="22"/>
      <c r="AS259" s="22"/>
      <c r="AT259" s="22"/>
      <c r="AU259" s="22"/>
      <c r="AV259" s="22"/>
      <c r="AW259" s="22"/>
      <c r="AX259" s="22"/>
      <c r="AY259" s="22"/>
      <c r="AZ259" s="22"/>
      <c r="BA259" s="22"/>
      <c r="BB259" s="22"/>
      <c r="BC259" s="22"/>
      <c r="BD259" s="22" t="s">
        <v>136</v>
      </c>
    </row>
    <row r="260" spans="1:56" ht="15" customHeight="1" x14ac:dyDescent="0.3">
      <c r="A260" s="16"/>
      <c r="B260" s="15"/>
      <c r="C260" s="134"/>
      <c r="D260" s="16"/>
      <c r="E260" s="17"/>
      <c r="F260" s="120"/>
      <c r="G260" s="19"/>
      <c r="H260" s="19"/>
      <c r="I260" s="104" t="str">
        <f>IF(OR(J259="",$H$2=""),"",J259-((365.25*$H$2)/16))</f>
        <v/>
      </c>
      <c r="J260" s="19"/>
      <c r="K260" s="105" t="str">
        <f>IF(OR(J258="",$H$2=""),"",J258+((365.25*$H$2)/16))</f>
        <v/>
      </c>
      <c r="L260" s="19"/>
      <c r="M260" s="19"/>
      <c r="N260" s="17"/>
      <c r="O260" s="17"/>
      <c r="P260" s="22"/>
      <c r="Q260" s="22"/>
      <c r="R260" s="22"/>
      <c r="S260" s="22"/>
      <c r="T260" s="22"/>
      <c r="U260" s="22"/>
      <c r="V260" s="22"/>
      <c r="W260" s="22"/>
      <c r="X260" s="22"/>
      <c r="Y260" s="22"/>
      <c r="Z260" s="22"/>
      <c r="AA260" s="22"/>
      <c r="AB260" s="22"/>
      <c r="AC260" s="103"/>
      <c r="AD260" s="103" t="s">
        <v>132</v>
      </c>
      <c r="AE260" s="22"/>
      <c r="AF260" s="22"/>
      <c r="AG260" s="22"/>
      <c r="AH260" s="22"/>
      <c r="AI260" s="22"/>
      <c r="AJ260" s="22"/>
      <c r="AK260" s="22"/>
      <c r="AL260" s="22"/>
      <c r="AM260" s="22"/>
      <c r="AN260" s="22"/>
      <c r="AO260" s="22"/>
      <c r="AP260" s="22"/>
      <c r="AQ260" s="22"/>
      <c r="AR260" s="22"/>
      <c r="AS260" s="22"/>
      <c r="AT260" s="22"/>
      <c r="AU260" s="22"/>
      <c r="AV260" s="22"/>
      <c r="AW260" s="22"/>
      <c r="AX260" s="22"/>
      <c r="AY260" s="22"/>
      <c r="AZ260" s="22"/>
      <c r="BA260" s="22"/>
      <c r="BB260" s="22"/>
      <c r="BC260" s="22"/>
      <c r="BD260" s="22" t="s">
        <v>136</v>
      </c>
    </row>
    <row r="261" spans="1:56" ht="15" customHeight="1" x14ac:dyDescent="0.3">
      <c r="A261" s="16"/>
      <c r="B261" s="15"/>
      <c r="C261" s="134"/>
      <c r="D261" s="16"/>
      <c r="E261" s="17"/>
      <c r="F261" s="120"/>
      <c r="G261" s="19"/>
      <c r="H261" s="19"/>
      <c r="I261" s="19"/>
      <c r="J261" s="19"/>
      <c r="K261" s="19"/>
      <c r="L261" s="19"/>
      <c r="M261" s="19"/>
      <c r="N261" s="17"/>
      <c r="O261" s="17"/>
      <c r="P261" s="22"/>
      <c r="Q261" s="22"/>
      <c r="R261" s="22"/>
      <c r="S261" s="22"/>
      <c r="T261" s="22"/>
      <c r="U261" s="22"/>
      <c r="V261" s="22"/>
      <c r="W261" s="22"/>
      <c r="X261" s="22"/>
      <c r="Y261" s="22"/>
      <c r="Z261" s="22"/>
      <c r="AA261" s="101">
        <f ca="1">IF(M269&gt;$AA$1,1,0)</f>
        <v>1</v>
      </c>
      <c r="AB261" s="106" t="s">
        <v>134</v>
      </c>
      <c r="AC261" s="200" t="str">
        <f ca="1">IF(J$259&lt;$AA$1,AD261,AD262)</f>
        <v>If you overcome that 7-year itch, you likely revisit that feeling about five years later. Or go through it again with a new love interest. You may want to get away from your heavy commitments. You need to know who you are apart from their constant energy-draining demands. You’re in for a long Winter.</v>
      </c>
      <c r="AD261" s="22" t="s">
        <v>233</v>
      </c>
      <c r="AE261" s="22"/>
      <c r="AF261" s="22"/>
      <c r="AG261" s="22"/>
      <c r="AH261" s="22"/>
      <c r="AI261" s="22"/>
      <c r="AJ261" s="22"/>
      <c r="AK261" s="22"/>
      <c r="AL261" s="22"/>
      <c r="AM261" s="22"/>
      <c r="AN261" s="22"/>
      <c r="AO261" s="22"/>
      <c r="AP261" s="22"/>
      <c r="AQ261" s="22"/>
      <c r="AR261" s="22"/>
      <c r="AS261" s="22"/>
      <c r="AT261" s="22"/>
      <c r="AU261" s="22"/>
      <c r="AV261" s="22"/>
      <c r="AW261" s="22"/>
      <c r="AX261" s="22"/>
      <c r="AY261" s="22"/>
      <c r="AZ261" s="22"/>
      <c r="BA261" s="22"/>
      <c r="BB261" s="22"/>
      <c r="BC261" s="22"/>
      <c r="BD261" s="22" t="s">
        <v>136</v>
      </c>
    </row>
    <row r="262" spans="1:56" ht="15" customHeight="1" x14ac:dyDescent="0.3">
      <c r="A262" s="16"/>
      <c r="B262" s="15"/>
      <c r="C262" s="134"/>
      <c r="D262" s="16"/>
      <c r="E262" s="17"/>
      <c r="F262" s="120"/>
      <c r="G262" s="19"/>
      <c r="H262" s="107" t="str">
        <f>IF(OR(G269="",$H$2=""),"",G269+((365.25*$H$2)/8))</f>
        <v/>
      </c>
      <c r="I262" s="19"/>
      <c r="J262" s="19"/>
      <c r="K262" s="19"/>
      <c r="L262" s="108" t="str">
        <f>IF(OR(M269="",$H$2=""),"",M269-((365.25*$H$2)/8))</f>
        <v/>
      </c>
      <c r="M262" s="19"/>
      <c r="N262" s="17"/>
      <c r="O262" s="17"/>
      <c r="P262" s="22"/>
      <c r="Q262" s="22"/>
      <c r="R262" s="22"/>
      <c r="S262" s="22"/>
      <c r="T262" s="22"/>
      <c r="U262" s="22"/>
      <c r="V262" s="22"/>
      <c r="W262" s="22"/>
      <c r="X262" s="22"/>
      <c r="Y262" s="22"/>
      <c r="Z262" s="22"/>
      <c r="AA262" s="22"/>
      <c r="AB262" s="22"/>
      <c r="AC262" s="202"/>
      <c r="AD262" s="22" t="s">
        <v>511</v>
      </c>
      <c r="AE262" s="22"/>
      <c r="AF262" s="22"/>
      <c r="AG262" s="22"/>
      <c r="AH262" s="22"/>
      <c r="AI262" s="22"/>
      <c r="AJ262" s="22"/>
      <c r="AK262" s="22"/>
      <c r="AL262" s="22"/>
      <c r="AM262" s="22"/>
      <c r="AN262" s="22"/>
      <c r="AO262" s="22"/>
      <c r="AP262" s="22"/>
      <c r="AQ262" s="22"/>
      <c r="AR262" s="22"/>
      <c r="AS262" s="22"/>
      <c r="AT262" s="22"/>
      <c r="AU262" s="22"/>
      <c r="AV262" s="22"/>
      <c r="AW262" s="22"/>
      <c r="AX262" s="22"/>
      <c r="AY262" s="22"/>
      <c r="AZ262" s="22"/>
      <c r="BA262" s="22"/>
      <c r="BB262" s="22"/>
      <c r="BC262" s="22"/>
      <c r="BD262" s="22" t="s">
        <v>136</v>
      </c>
    </row>
    <row r="263" spans="1:56" ht="15" customHeight="1" x14ac:dyDescent="0.3">
      <c r="A263" s="16"/>
      <c r="B263" s="15"/>
      <c r="C263" s="134"/>
      <c r="D263" s="16"/>
      <c r="E263" s="17"/>
      <c r="F263" s="120"/>
      <c r="G263" s="19"/>
      <c r="H263" s="19"/>
      <c r="I263" s="19"/>
      <c r="J263" s="19"/>
      <c r="K263" s="19"/>
      <c r="L263" s="19"/>
      <c r="M263" s="19"/>
      <c r="N263" s="17"/>
      <c r="O263" s="17"/>
      <c r="P263" s="22"/>
      <c r="Q263" s="22"/>
      <c r="R263" s="22"/>
      <c r="S263" s="22"/>
      <c r="T263" s="22"/>
      <c r="U263" s="22"/>
      <c r="V263" s="22"/>
      <c r="W263" s="22"/>
      <c r="X263" s="22"/>
      <c r="Y263" s="22"/>
      <c r="Z263" s="22"/>
      <c r="AA263" s="101">
        <f ca="1">IF(J279&gt;$AA$1,1,0)</f>
        <v>1</v>
      </c>
      <c r="AB263" s="106" t="s">
        <v>138</v>
      </c>
      <c r="AC263" s="200" t="str">
        <f t="shared" ref="AC263" ca="1" si="34">IF(J$259&lt;$AA$1,AD263,AD264)</f>
        <v>Bowlby’s attachment styles point to the pattern of your winter. As Ainsworth noted, now dependable you found mom shapes how dependable you experience your love partner. Poor attachment with mother could spell weak bonds here.</v>
      </c>
      <c r="AD263" s="22" t="s">
        <v>234</v>
      </c>
      <c r="AE263" s="22"/>
      <c r="AF263" s="22"/>
      <c r="AG263" s="22"/>
      <c r="AH263" s="22"/>
      <c r="AI263" s="22"/>
      <c r="AJ263" s="22"/>
      <c r="AK263" s="22"/>
      <c r="AL263" s="22"/>
      <c r="AM263" s="22"/>
      <c r="AN263" s="22"/>
      <c r="AO263" s="22"/>
      <c r="AP263" s="22"/>
      <c r="AQ263" s="22"/>
      <c r="AR263" s="22"/>
      <c r="AS263" s="22"/>
      <c r="AT263" s="22"/>
      <c r="AU263" s="22"/>
      <c r="AV263" s="22"/>
      <c r="AW263" s="22"/>
      <c r="AX263" s="22"/>
      <c r="AY263" s="22"/>
      <c r="AZ263" s="22"/>
      <c r="BA263" s="22"/>
      <c r="BB263" s="22"/>
      <c r="BC263" s="22"/>
      <c r="BD263" s="22" t="s">
        <v>136</v>
      </c>
    </row>
    <row r="264" spans="1:56" ht="15" customHeight="1" x14ac:dyDescent="0.3">
      <c r="A264" s="16"/>
      <c r="B264" s="15"/>
      <c r="C264" s="134"/>
      <c r="D264" s="16"/>
      <c r="E264" s="17"/>
      <c r="F264" s="120"/>
      <c r="G264" s="19"/>
      <c r="H264" s="19"/>
      <c r="I264" s="19"/>
      <c r="J264" s="19"/>
      <c r="K264" s="19"/>
      <c r="L264" s="19"/>
      <c r="M264" s="19"/>
      <c r="N264" s="17"/>
      <c r="O264" s="17"/>
      <c r="P264" s="22"/>
      <c r="Q264" s="22"/>
      <c r="R264" s="22"/>
      <c r="S264" s="22"/>
      <c r="T264" s="22"/>
      <c r="U264" s="22"/>
      <c r="V264" s="22"/>
      <c r="W264" s="22"/>
      <c r="X264" s="22"/>
      <c r="Y264" s="22"/>
      <c r="Z264" s="22"/>
      <c r="AA264" s="22"/>
      <c r="AB264" s="22"/>
      <c r="AC264" s="202"/>
      <c r="AD264" s="22" t="str">
        <f>AD263</f>
        <v>Bowlby’s attachment styles point to the pattern of your winter. As Ainsworth noted, now dependable you found mom shapes how dependable you experience your love partner. Poor attachment with mother could spell weak bonds here.</v>
      </c>
      <c r="AE264" s="22"/>
      <c r="AF264" s="22"/>
      <c r="AG264" s="22"/>
      <c r="AH264" s="22"/>
      <c r="AI264" s="22"/>
      <c r="AJ264" s="22"/>
      <c r="AK264" s="22"/>
      <c r="AL264" s="22"/>
      <c r="AM264" s="22"/>
      <c r="AN264" s="22"/>
      <c r="AO264" s="22"/>
      <c r="AP264" s="22"/>
      <c r="AQ264" s="22"/>
      <c r="AR264" s="22"/>
      <c r="AS264" s="22"/>
      <c r="AT264" s="22"/>
      <c r="AU264" s="22"/>
      <c r="AV264" s="22"/>
      <c r="AW264" s="22"/>
      <c r="AX264" s="22"/>
      <c r="AY264" s="22"/>
      <c r="AZ264" s="22"/>
      <c r="BA264" s="22"/>
      <c r="BB264" s="22"/>
      <c r="BC264" s="22"/>
      <c r="BD264" s="22" t="s">
        <v>136</v>
      </c>
    </row>
    <row r="265" spans="1:56" ht="15" customHeight="1" x14ac:dyDescent="0.3">
      <c r="A265" s="16"/>
      <c r="B265" s="15"/>
      <c r="C265" s="134"/>
      <c r="D265" s="16"/>
      <c r="E265" s="17"/>
      <c r="F265" s="120"/>
      <c r="G265" s="105" t="str">
        <f>IF(OR(G269="",$H$2=""),"",G269+((365.25*$H$2)/16))</f>
        <v/>
      </c>
      <c r="H265" s="19"/>
      <c r="I265" s="19"/>
      <c r="J265" s="19"/>
      <c r="K265" s="19"/>
      <c r="L265" s="19"/>
      <c r="M265" s="110" t="str">
        <f>IF(OR(M269="",$H$2=""),"",M269-((365.25*$H$2)/16))</f>
        <v/>
      </c>
      <c r="N265" s="17"/>
      <c r="O265" s="17"/>
      <c r="P265" s="22"/>
      <c r="Q265" s="22"/>
      <c r="R265" s="22"/>
      <c r="S265" s="22"/>
      <c r="T265" s="22"/>
      <c r="U265" s="22"/>
      <c r="V265" s="22"/>
      <c r="W265" s="22"/>
      <c r="X265" s="22"/>
      <c r="Y265" s="22"/>
      <c r="Z265" s="22"/>
      <c r="AA265" s="101">
        <f ca="1">IF(G269&gt;$AA$1,1,0)</f>
        <v>1</v>
      </c>
      <c r="AB265" s="106" t="s">
        <v>140</v>
      </c>
      <c r="AC265" s="203" t="str">
        <f t="shared" ref="AC265" ca="1" si="35">IF(J$259&lt;$AA$1,AD265,AD266)</f>
        <v xml:space="preserve">If feeling warmly accepted up until now, then immersed into a hostile work or other environment, your social-needs may no longer resolve. If you lack social capital to fall back upon, your political outlook could change as you seek relief from the pain. </v>
      </c>
      <c r="AD265" s="22" t="s">
        <v>235</v>
      </c>
      <c r="AE265" s="22"/>
      <c r="AF265" s="22"/>
      <c r="AG265" s="22"/>
      <c r="AH265" s="22"/>
      <c r="AI265" s="22"/>
      <c r="AJ265" s="22"/>
      <c r="AK265" s="144" t="s">
        <v>236</v>
      </c>
      <c r="AL265" s="22"/>
      <c r="AM265" s="22"/>
      <c r="AN265" s="22"/>
      <c r="AO265" s="22"/>
      <c r="AP265" s="22"/>
      <c r="AQ265" s="22"/>
      <c r="AR265" s="22"/>
      <c r="AS265" s="22"/>
      <c r="AT265" s="22"/>
      <c r="AU265" s="22"/>
      <c r="AV265" s="22"/>
      <c r="AW265" s="22"/>
      <c r="AX265" s="22"/>
      <c r="AY265" s="22"/>
      <c r="AZ265" s="22"/>
      <c r="BA265" s="22"/>
      <c r="BB265" s="22"/>
      <c r="BC265" s="22"/>
      <c r="BD265" s="22" t="s">
        <v>136</v>
      </c>
    </row>
    <row r="266" spans="1:56" ht="15" customHeight="1" x14ac:dyDescent="0.3">
      <c r="A266" s="16"/>
      <c r="B266" s="15"/>
      <c r="C266" s="134"/>
      <c r="D266" s="16"/>
      <c r="E266" s="17"/>
      <c r="F266" s="120"/>
      <c r="G266" s="120"/>
      <c r="H266" s="120"/>
      <c r="I266" s="120"/>
      <c r="J266" s="120"/>
      <c r="K266" s="120"/>
      <c r="L266" s="120"/>
      <c r="M266" s="120"/>
      <c r="N266" s="17"/>
      <c r="O266" s="17"/>
      <c r="P266" s="22"/>
      <c r="Q266" s="22"/>
      <c r="R266" s="22"/>
      <c r="S266" s="22"/>
      <c r="T266" s="22"/>
      <c r="U266" s="22"/>
      <c r="V266" s="22"/>
      <c r="W266" s="22"/>
      <c r="X266" s="22"/>
      <c r="Y266" s="22"/>
      <c r="Z266" s="22"/>
      <c r="AA266" s="22"/>
      <c r="AB266" s="22"/>
      <c r="AC266" s="202"/>
      <c r="AD266" s="22" t="s">
        <v>512</v>
      </c>
      <c r="AE266" s="22"/>
      <c r="AF266" s="22"/>
      <c r="AG266" s="22"/>
      <c r="AH266" s="22"/>
      <c r="AI266" s="22"/>
      <c r="AJ266" s="22"/>
      <c r="AK266" s="144" t="s">
        <v>237</v>
      </c>
      <c r="AL266" s="22"/>
      <c r="AM266" s="22"/>
      <c r="AN266" s="22"/>
      <c r="AO266" s="22"/>
      <c r="AP266" s="22"/>
      <c r="AQ266" s="22"/>
      <c r="AR266" s="22"/>
      <c r="AS266" s="22"/>
      <c r="AT266" s="22"/>
      <c r="AU266" s="22"/>
      <c r="AV266" s="22"/>
      <c r="AW266" s="22"/>
      <c r="AX266" s="22"/>
      <c r="AY266" s="22"/>
      <c r="AZ266" s="22"/>
      <c r="BA266" s="22"/>
      <c r="BB266" s="22"/>
      <c r="BC266" s="22"/>
      <c r="BD266" s="22" t="s">
        <v>136</v>
      </c>
    </row>
    <row r="267" spans="1:56" ht="15" customHeight="1" x14ac:dyDescent="0.3">
      <c r="A267" s="16"/>
      <c r="B267" s="15"/>
      <c r="C267" s="134"/>
      <c r="D267" s="16"/>
      <c r="E267" s="17"/>
      <c r="F267" s="120"/>
      <c r="G267" s="19"/>
      <c r="H267" s="19"/>
      <c r="I267" s="19"/>
      <c r="J267" s="19"/>
      <c r="K267" s="19"/>
      <c r="L267" s="19"/>
      <c r="M267" s="19"/>
      <c r="N267" s="17"/>
      <c r="O267" s="17"/>
      <c r="P267" s="22"/>
      <c r="Q267" s="22"/>
      <c r="R267" s="22"/>
      <c r="S267" s="22"/>
      <c r="T267" s="22"/>
      <c r="U267" s="22"/>
      <c r="V267" s="22"/>
      <c r="W267" s="22"/>
      <c r="X267" s="22"/>
      <c r="Y267" s="22"/>
      <c r="Z267" s="22"/>
      <c r="AA267" s="101">
        <f ca="1">IF(J259&gt;$AA$1,1,0)</f>
        <v>1</v>
      </c>
      <c r="AB267" s="106" t="s">
        <v>143</v>
      </c>
      <c r="AC267" s="200" t="str">
        <f ca="1">IF(AND($AA$1&gt;J258,$AA$1&lt;J259,AN$3=20),AD268,AD267)</f>
        <v xml:space="preserve">If feeling warmly accepted up until now, then immersed into a hostile work or other environment, your social-needs may no longer resolve. If you lack social capital to fall back upon, your political outlook could change as you seek relief from the pain. </v>
      </c>
      <c r="AD267" s="22" t="str">
        <f ca="1">AC265</f>
        <v xml:space="preserve">If feeling warmly accepted up until now, then immersed into a hostile work or other environment, your social-needs may no longer resolve. If you lack social capital to fall back upon, your political outlook could change as you seek relief from the pain. </v>
      </c>
      <c r="AE267" s="111"/>
      <c r="AF267" s="111"/>
      <c r="AG267" s="111"/>
      <c r="AH267" s="22"/>
      <c r="AI267" s="22"/>
      <c r="AJ267" s="22"/>
      <c r="AK267" s="22"/>
      <c r="AL267" s="22"/>
      <c r="AM267" s="22"/>
      <c r="AN267" s="22"/>
      <c r="AO267" s="22"/>
      <c r="AP267" s="22"/>
      <c r="AQ267" s="22"/>
      <c r="AR267" s="22"/>
      <c r="AS267" s="22"/>
      <c r="AT267" s="22"/>
      <c r="AU267" s="22"/>
      <c r="AV267" s="22"/>
      <c r="AW267" s="22"/>
      <c r="AX267" s="22"/>
      <c r="AY267" s="22"/>
      <c r="AZ267" s="22"/>
      <c r="BA267" s="22"/>
      <c r="BB267" s="22"/>
      <c r="BC267" s="22"/>
      <c r="BD267" s="22" t="s">
        <v>136</v>
      </c>
    </row>
    <row r="268" spans="1:56" ht="15" customHeight="1" x14ac:dyDescent="0.3">
      <c r="A268" s="16"/>
      <c r="B268" s="15"/>
      <c r="C268" s="134"/>
      <c r="D268" s="16"/>
      <c r="E268" s="17"/>
      <c r="F268" s="120"/>
      <c r="G268" s="19"/>
      <c r="H268" s="19"/>
      <c r="I268" s="19"/>
      <c r="J268" s="19"/>
      <c r="K268" s="19"/>
      <c r="L268" s="19"/>
      <c r="M268" s="19"/>
      <c r="N268" s="17"/>
      <c r="O268" s="17"/>
      <c r="P268" s="22"/>
      <c r="Q268" s="22"/>
      <c r="R268" s="22"/>
      <c r="S268" s="22"/>
      <c r="T268" s="22"/>
      <c r="U268" s="22"/>
      <c r="V268" s="22"/>
      <c r="W268" s="22"/>
      <c r="X268" s="22"/>
      <c r="Y268" s="22"/>
      <c r="Z268" s="22"/>
      <c r="AA268" s="22"/>
      <c r="AB268" s="22"/>
      <c r="AC268" s="22"/>
      <c r="AD268"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268" s="22"/>
      <c r="AF268" s="22"/>
      <c r="AG268" s="22"/>
      <c r="AH268" s="22"/>
      <c r="AI268" s="22"/>
      <c r="AJ268" s="22"/>
      <c r="AK268" s="22"/>
      <c r="AL268" s="22"/>
      <c r="AM268" s="22"/>
      <c r="AN268" s="22"/>
      <c r="AO268" s="22"/>
      <c r="AP268" s="22"/>
      <c r="AQ268" s="22"/>
      <c r="AR268" s="22"/>
      <c r="AS268" s="22"/>
      <c r="AT268" s="22"/>
      <c r="AU268" s="22"/>
      <c r="AV268" s="22"/>
      <c r="AW268" s="22"/>
      <c r="AX268" s="22"/>
      <c r="AY268" s="22"/>
      <c r="AZ268" s="22"/>
      <c r="BA268" s="22"/>
      <c r="BB268" s="22"/>
      <c r="BC268" s="22"/>
      <c r="BD268" s="22" t="s">
        <v>136</v>
      </c>
    </row>
    <row r="269" spans="1:56" ht="15" customHeight="1" x14ac:dyDescent="0.3">
      <c r="A269" s="16"/>
      <c r="B269" s="15"/>
      <c r="C269" s="134"/>
      <c r="D269" s="16"/>
      <c r="E269" s="17"/>
      <c r="F269" s="120"/>
      <c r="G269" s="112" t="str">
        <f>IF(OR($H$2="",J279=""),"",J279+((365.25*$H$2)/4))</f>
        <v/>
      </c>
      <c r="H269" s="19"/>
      <c r="I269" s="19"/>
      <c r="J269" s="19"/>
      <c r="K269" s="19"/>
      <c r="L269" s="19"/>
      <c r="M269" s="112" t="str">
        <f>IF(OR($H$2="",J227=""),"",J227+((365.25*$H$2)/4))</f>
        <v/>
      </c>
      <c r="N269" s="17"/>
      <c r="O269" s="17"/>
      <c r="P269" s="22"/>
      <c r="Q269" s="22"/>
      <c r="R269" s="22"/>
      <c r="S269" s="22"/>
      <c r="T269" s="22"/>
      <c r="U269" s="22"/>
      <c r="V269" s="22"/>
      <c r="W269" s="22"/>
      <c r="X269" s="22"/>
      <c r="Y269" s="22"/>
      <c r="Z269" s="22"/>
      <c r="AA269" s="22"/>
      <c r="AB269" s="22"/>
      <c r="AC269" s="22"/>
      <c r="AD269" s="22"/>
      <c r="AE269" s="22"/>
      <c r="AF269" s="22"/>
      <c r="AG269" s="22"/>
      <c r="AH269" s="22"/>
      <c r="AI269" s="22"/>
      <c r="AJ269" s="22"/>
      <c r="AK269" s="22"/>
      <c r="AL269" s="22"/>
      <c r="AM269" s="22"/>
      <c r="AN269" s="22"/>
      <c r="AO269" s="22"/>
      <c r="AP269" s="22"/>
      <c r="AQ269" s="22"/>
      <c r="AR269" s="22"/>
      <c r="AS269" s="22"/>
      <c r="AT269" s="22"/>
      <c r="AU269" s="22"/>
      <c r="AV269" s="22"/>
      <c r="AW269" s="22"/>
      <c r="AX269" s="22"/>
      <c r="AY269" s="22"/>
      <c r="AZ269" s="22"/>
      <c r="BA269" s="22"/>
      <c r="BB269" s="22"/>
      <c r="BC269" s="22"/>
      <c r="BD269" s="22" t="s">
        <v>136</v>
      </c>
    </row>
    <row r="270" spans="1:56" ht="15" customHeight="1" x14ac:dyDescent="0.3">
      <c r="A270" s="16"/>
      <c r="B270" s="15"/>
      <c r="C270" s="134"/>
      <c r="D270" s="16"/>
      <c r="E270" s="17"/>
      <c r="F270" s="120"/>
      <c r="G270" s="19"/>
      <c r="H270" s="19"/>
      <c r="I270" s="19"/>
      <c r="J270" s="19"/>
      <c r="K270" s="19"/>
      <c r="L270" s="19"/>
      <c r="M270" s="19"/>
      <c r="N270" s="17"/>
      <c r="O270" s="17"/>
      <c r="P270" s="22"/>
      <c r="Q270" s="22"/>
      <c r="R270" s="22"/>
      <c r="S270" s="22"/>
      <c r="T270" s="22"/>
      <c r="U270" s="22"/>
      <c r="V270" s="22"/>
      <c r="W270" s="22"/>
      <c r="X270" s="22"/>
      <c r="Y270" s="22"/>
      <c r="Z270" s="22"/>
      <c r="AA270" s="22"/>
      <c r="AB270" s="22"/>
      <c r="AC270" s="22"/>
      <c r="AD270" s="22"/>
      <c r="AE270" s="22"/>
      <c r="AF270" s="22"/>
      <c r="AG270" s="22"/>
      <c r="AH270" s="22"/>
      <c r="AI270" s="22"/>
      <c r="AJ270" s="22"/>
      <c r="AK270" s="22"/>
      <c r="AL270" s="22"/>
      <c r="AM270" s="22"/>
      <c r="AN270" s="22"/>
      <c r="AO270" s="22"/>
      <c r="AP270" s="22"/>
      <c r="AQ270" s="22"/>
      <c r="AR270" s="22"/>
      <c r="AS270" s="22"/>
      <c r="AT270" s="22"/>
      <c r="AU270" s="22"/>
      <c r="AV270" s="22"/>
      <c r="AW270" s="22"/>
      <c r="AX270" s="22"/>
      <c r="AY270" s="22"/>
      <c r="AZ270" s="22"/>
      <c r="BA270" s="22"/>
      <c r="BB270" s="22"/>
      <c r="BC270" s="22"/>
      <c r="BD270" s="22" t="s">
        <v>136</v>
      </c>
    </row>
    <row r="271" spans="1:56" ht="15" customHeight="1" x14ac:dyDescent="0.3">
      <c r="A271" s="16"/>
      <c r="B271" s="15"/>
      <c r="C271" s="15"/>
      <c r="D271" s="16"/>
      <c r="E271" s="17"/>
      <c r="F271" s="120"/>
      <c r="G271" s="19"/>
      <c r="H271" s="19"/>
      <c r="I271" s="19"/>
      <c r="J271" s="19"/>
      <c r="K271" s="19"/>
      <c r="L271" s="19"/>
      <c r="M271" s="19"/>
      <c r="N271" s="17"/>
      <c r="O271" s="17"/>
      <c r="P271" s="22"/>
      <c r="Q271" s="22"/>
      <c r="R271" s="22"/>
      <c r="S271" s="22"/>
      <c r="T271" s="22"/>
      <c r="U271" s="22"/>
      <c r="V271" s="22"/>
      <c r="W271" s="22"/>
      <c r="X271" s="22"/>
      <c r="Y271" s="22"/>
      <c r="Z271" s="22"/>
      <c r="AA271" s="22"/>
      <c r="AB271" s="22"/>
      <c r="AC271" s="22"/>
      <c r="AD271" s="22"/>
      <c r="AE271" s="22"/>
      <c r="AF271" s="22"/>
      <c r="AG271" s="22"/>
      <c r="AH271" s="22"/>
      <c r="AI271" s="22"/>
      <c r="AJ271" s="22"/>
      <c r="AK271" s="22"/>
      <c r="AL271" s="22"/>
      <c r="AM271" s="22"/>
      <c r="AN271" s="22"/>
      <c r="AO271" s="22"/>
      <c r="AP271" s="22"/>
      <c r="AQ271" s="22"/>
      <c r="AR271" s="22"/>
      <c r="AS271" s="22"/>
      <c r="AT271" s="22"/>
      <c r="AU271" s="22"/>
      <c r="AV271" s="22"/>
      <c r="AW271" s="22"/>
      <c r="AX271" s="22"/>
      <c r="AY271" s="22"/>
      <c r="AZ271" s="22"/>
      <c r="BA271" s="22"/>
      <c r="BB271" s="22"/>
      <c r="BC271" s="22"/>
      <c r="BD271" s="22" t="s">
        <v>136</v>
      </c>
    </row>
    <row r="272" spans="1:56" ht="15" customHeight="1" x14ac:dyDescent="0.3">
      <c r="A272" s="16"/>
      <c r="B272" s="49" t="s">
        <v>238</v>
      </c>
      <c r="C272" s="49"/>
      <c r="D272" s="16"/>
      <c r="E272" s="17"/>
      <c r="F272" s="120"/>
      <c r="G272" s="120"/>
      <c r="H272" s="120"/>
      <c r="I272" s="120"/>
      <c r="J272" s="120"/>
      <c r="K272" s="120"/>
      <c r="L272" s="120"/>
      <c r="M272" s="120"/>
      <c r="N272" s="17"/>
      <c r="O272" s="17"/>
      <c r="P272" s="22"/>
      <c r="Q272" s="22"/>
      <c r="R272" s="22"/>
      <c r="S272" s="22"/>
      <c r="T272" s="22"/>
      <c r="U272" s="22"/>
      <c r="V272" s="22"/>
      <c r="W272" s="22"/>
      <c r="X272" s="22"/>
      <c r="Y272" s="22"/>
      <c r="Z272" s="22"/>
      <c r="AA272" s="22"/>
      <c r="AB272" s="22"/>
      <c r="AC272" s="22"/>
      <c r="AD272" s="22"/>
      <c r="AE272" s="22"/>
      <c r="AF272" s="22"/>
      <c r="AG272" s="22"/>
      <c r="AH272" s="22"/>
      <c r="AI272" s="22"/>
      <c r="AJ272" s="22"/>
      <c r="AK272" s="22"/>
      <c r="AL272" s="22"/>
      <c r="AM272" s="22"/>
      <c r="AN272" s="22"/>
      <c r="AO272" s="22"/>
      <c r="AP272" s="22"/>
      <c r="AQ272" s="22"/>
      <c r="AR272" s="22"/>
      <c r="AS272" s="22"/>
      <c r="AT272" s="22"/>
      <c r="AU272" s="22"/>
      <c r="AV272" s="22"/>
      <c r="AW272" s="22"/>
      <c r="AX272" s="22"/>
      <c r="AY272" s="22"/>
      <c r="AZ272" s="22"/>
      <c r="BA272" s="22"/>
      <c r="BB272" s="22"/>
      <c r="BC272" s="22"/>
      <c r="BD272" s="22" t="s">
        <v>136</v>
      </c>
    </row>
    <row r="273" spans="1:56" ht="15" customHeight="1" x14ac:dyDescent="0.3">
      <c r="A273" s="16"/>
      <c r="B273" s="49"/>
      <c r="C273" s="49"/>
      <c r="D273" s="16"/>
      <c r="E273" s="17"/>
      <c r="F273" s="120"/>
      <c r="G273" s="105" t="str">
        <f>IF(OR(G269="",$H$2=""),"",G269-((365.25*$H$2)/16))</f>
        <v/>
      </c>
      <c r="H273" s="19"/>
      <c r="I273" s="19"/>
      <c r="J273" s="19"/>
      <c r="K273" s="19"/>
      <c r="L273" s="19"/>
      <c r="M273" s="110" t="str">
        <f>IF(OR(M269="",$H$2=""),"",M269+((365.25*$H$2)/16))</f>
        <v/>
      </c>
      <c r="N273" s="17"/>
      <c r="O273" s="17"/>
      <c r="P273" s="22"/>
      <c r="Q273" s="22"/>
      <c r="R273" s="22"/>
      <c r="S273" s="22"/>
      <c r="T273" s="22"/>
      <c r="U273" s="22"/>
      <c r="V273" s="22"/>
      <c r="W273" s="22"/>
      <c r="X273" s="22"/>
      <c r="Y273" s="22"/>
      <c r="Z273" s="22"/>
      <c r="AA273" s="22"/>
      <c r="AB273" s="22"/>
      <c r="AC273" s="22"/>
      <c r="AD273" s="22"/>
      <c r="AE273" s="22"/>
      <c r="AF273" s="22"/>
      <c r="AG273" s="22"/>
      <c r="AH273" s="22"/>
      <c r="AI273" s="22"/>
      <c r="AJ273" s="22"/>
      <c r="AK273" s="22"/>
      <c r="AL273" s="22"/>
      <c r="AM273" s="22"/>
      <c r="AN273" s="22"/>
      <c r="AO273" s="22"/>
      <c r="AP273" s="22"/>
      <c r="AQ273" s="22"/>
      <c r="AR273" s="22"/>
      <c r="AS273" s="22"/>
      <c r="AT273" s="22"/>
      <c r="AU273" s="22"/>
      <c r="AV273" s="22"/>
      <c r="AW273" s="22"/>
      <c r="AX273" s="22"/>
      <c r="AY273" s="22"/>
      <c r="AZ273" s="22"/>
      <c r="BA273" s="22"/>
      <c r="BB273" s="22"/>
      <c r="BC273" s="22"/>
      <c r="BD273" s="22" t="s">
        <v>136</v>
      </c>
    </row>
    <row r="274" spans="1:56" ht="15" customHeight="1" x14ac:dyDescent="0.3">
      <c r="A274" s="16"/>
      <c r="B274" s="49"/>
      <c r="C274" s="49"/>
      <c r="D274" s="16"/>
      <c r="E274" s="17"/>
      <c r="F274" s="120"/>
      <c r="G274" s="19"/>
      <c r="H274" s="19"/>
      <c r="I274" s="19"/>
      <c r="J274" s="19"/>
      <c r="K274" s="19"/>
      <c r="L274" s="19"/>
      <c r="M274" s="19"/>
      <c r="N274" s="17"/>
      <c r="O274" s="17"/>
      <c r="P274" s="22"/>
      <c r="Q274" s="22"/>
      <c r="R274" s="22"/>
      <c r="S274" s="22"/>
      <c r="T274" s="22"/>
      <c r="U274" s="22"/>
      <c r="V274" s="22"/>
      <c r="W274" s="22"/>
      <c r="X274" s="22"/>
      <c r="Y274" s="22"/>
      <c r="Z274" s="22"/>
      <c r="AA274" s="22"/>
      <c r="AB274" s="22"/>
      <c r="AC274" s="22"/>
      <c r="AD274" s="22"/>
      <c r="AE274" s="22"/>
      <c r="AF274" s="22"/>
      <c r="AG274" s="22"/>
      <c r="AH274" s="22"/>
      <c r="AI274" s="22"/>
      <c r="AJ274" s="22"/>
      <c r="AK274" s="22"/>
      <c r="AL274" s="22"/>
      <c r="AM274" s="22"/>
      <c r="AN274" s="22"/>
      <c r="AO274" s="22"/>
      <c r="AP274" s="22"/>
      <c r="AQ274" s="22"/>
      <c r="AR274" s="22"/>
      <c r="AS274" s="22"/>
      <c r="AT274" s="22"/>
      <c r="AU274" s="22"/>
      <c r="AV274" s="22"/>
      <c r="AW274" s="22"/>
      <c r="AX274" s="22"/>
      <c r="AY274" s="22"/>
      <c r="AZ274" s="22"/>
      <c r="BA274" s="22"/>
      <c r="BB274" s="22"/>
      <c r="BC274" s="22"/>
      <c r="BD274" s="22" t="s">
        <v>136</v>
      </c>
    </row>
    <row r="275" spans="1:56" ht="15" customHeight="1" x14ac:dyDescent="0.3">
      <c r="A275" s="16"/>
      <c r="B275" s="49"/>
      <c r="C275" s="49"/>
      <c r="D275" s="16"/>
      <c r="E275" s="17"/>
      <c r="F275" s="120"/>
      <c r="G275" s="19"/>
      <c r="H275" s="19"/>
      <c r="I275" s="19"/>
      <c r="J275" s="19"/>
      <c r="K275" s="19"/>
      <c r="L275" s="19"/>
      <c r="M275" s="19"/>
      <c r="N275" s="17"/>
      <c r="O275" s="17"/>
      <c r="P275" s="22"/>
      <c r="Q275" s="22"/>
      <c r="R275" s="22"/>
      <c r="S275" s="22"/>
      <c r="T275" s="22"/>
      <c r="U275" s="22"/>
      <c r="V275" s="22"/>
      <c r="W275" s="22"/>
      <c r="X275" s="22"/>
      <c r="Y275" s="22"/>
      <c r="Z275" s="22"/>
      <c r="AA275" s="22"/>
      <c r="AB275" s="22"/>
      <c r="AC275" s="22"/>
      <c r="AD275" s="22"/>
      <c r="AE275" s="22"/>
      <c r="AF275" s="22"/>
      <c r="AG275" s="22"/>
      <c r="AH275" s="22"/>
      <c r="AI275" s="22"/>
      <c r="AJ275" s="22"/>
      <c r="AK275" s="22"/>
      <c r="AL275" s="22"/>
      <c r="AM275" s="22"/>
      <c r="AN275" s="22"/>
      <c r="AO275" s="22"/>
      <c r="AP275" s="22"/>
      <c r="AQ275" s="22"/>
      <c r="AR275" s="22"/>
      <c r="AS275" s="22"/>
      <c r="AT275" s="22"/>
      <c r="AU275" s="22"/>
      <c r="AV275" s="22"/>
      <c r="AW275" s="22"/>
      <c r="AX275" s="22"/>
      <c r="AY275" s="22"/>
      <c r="AZ275" s="22"/>
      <c r="BA275" s="22"/>
      <c r="BB275" s="22"/>
      <c r="BC275" s="22"/>
      <c r="BD275" s="22" t="s">
        <v>136</v>
      </c>
    </row>
    <row r="276" spans="1:56" ht="15" customHeight="1" x14ac:dyDescent="0.3">
      <c r="A276" s="16"/>
      <c r="B276" s="15"/>
      <c r="C276" s="15"/>
      <c r="D276" s="16"/>
      <c r="E276" s="17"/>
      <c r="F276" s="120"/>
      <c r="G276" s="19"/>
      <c r="H276" s="107" t="str">
        <f>IF(OR(J279="",$H$2=""),"",J279+((365.25*$H$2)/8))</f>
        <v/>
      </c>
      <c r="I276" s="19"/>
      <c r="J276" s="19"/>
      <c r="K276" s="19"/>
      <c r="L276" s="114" t="str">
        <f>IF(OR(M269="",$H$2=""),"",M269+((365.25*$H$2)/8))</f>
        <v/>
      </c>
      <c r="M276" s="19"/>
      <c r="N276" s="17"/>
      <c r="O276" s="17"/>
      <c r="P276" s="22"/>
      <c r="Q276" s="22"/>
      <c r="R276" s="22"/>
      <c r="S276" s="22"/>
      <c r="T276" s="22"/>
      <c r="U276" s="22"/>
      <c r="V276" s="22"/>
      <c r="W276" s="22"/>
      <c r="X276" s="22"/>
      <c r="Y276" s="22"/>
      <c r="Z276" s="22"/>
      <c r="AA276" s="22"/>
      <c r="AB276" s="22"/>
      <c r="AC276" s="22"/>
      <c r="AD276" s="22"/>
      <c r="AE276" s="22"/>
      <c r="AF276" s="22"/>
      <c r="AG276" s="22"/>
      <c r="AH276" s="22"/>
      <c r="AI276" s="22"/>
      <c r="AJ276" s="22"/>
      <c r="AK276" s="22"/>
      <c r="AL276" s="22"/>
      <c r="AM276" s="22"/>
      <c r="AN276" s="22"/>
      <c r="AO276" s="22"/>
      <c r="AP276" s="22"/>
      <c r="AQ276" s="22"/>
      <c r="AR276" s="22"/>
      <c r="AS276" s="22"/>
      <c r="AT276" s="22"/>
      <c r="AU276" s="22"/>
      <c r="AV276" s="22"/>
      <c r="AW276" s="22"/>
      <c r="AX276" s="22"/>
      <c r="AY276" s="22"/>
      <c r="AZ276" s="22"/>
      <c r="BA276" s="22"/>
      <c r="BB276" s="22"/>
      <c r="BC276" s="22"/>
      <c r="BD276" s="22" t="s">
        <v>136</v>
      </c>
    </row>
    <row r="277" spans="1:56" ht="15" customHeight="1" x14ac:dyDescent="0.3">
      <c r="A277" s="16"/>
      <c r="B277" s="142" t="s">
        <v>239</v>
      </c>
      <c r="C277" s="142"/>
      <c r="D277" s="16"/>
      <c r="E277" s="17"/>
      <c r="F277" s="120"/>
      <c r="G277" s="19"/>
      <c r="H277" s="19"/>
      <c r="I277" s="19"/>
      <c r="J277" s="19"/>
      <c r="K277" s="19"/>
      <c r="L277" s="19"/>
      <c r="M277" s="19"/>
      <c r="N277" s="17"/>
      <c r="O277" s="17"/>
      <c r="P277" s="22"/>
      <c r="Q277" s="22"/>
      <c r="R277" s="22"/>
      <c r="S277" s="22"/>
      <c r="T277" s="22"/>
      <c r="U277" s="22"/>
      <c r="V277" s="22"/>
      <c r="W277" s="22"/>
      <c r="X277" s="22"/>
      <c r="Y277" s="22"/>
      <c r="Z277" s="22"/>
      <c r="AA277" s="22"/>
      <c r="AB277" s="22"/>
      <c r="AC277" s="22"/>
      <c r="AD277" s="22"/>
      <c r="AE277" s="22"/>
      <c r="AF277" s="22"/>
      <c r="AG277" s="22"/>
      <c r="AH277" s="22"/>
      <c r="AI277" s="22"/>
      <c r="AJ277" s="22"/>
      <c r="AK277" s="22"/>
      <c r="AL277" s="22"/>
      <c r="AM277" s="22"/>
      <c r="AN277" s="22"/>
      <c r="AO277" s="22"/>
      <c r="AP277" s="22"/>
      <c r="AQ277" s="22"/>
      <c r="AR277" s="22"/>
      <c r="AS277" s="22"/>
      <c r="AT277" s="22"/>
      <c r="AU277" s="22"/>
      <c r="AV277" s="22"/>
      <c r="AW277" s="22"/>
      <c r="AX277" s="22"/>
      <c r="AY277" s="22"/>
      <c r="AZ277" s="22"/>
      <c r="BA277" s="22"/>
      <c r="BB277" s="22"/>
      <c r="BC277" s="22"/>
      <c r="BD277" s="22" t="s">
        <v>136</v>
      </c>
    </row>
    <row r="278" spans="1:56" ht="15" customHeight="1" x14ac:dyDescent="0.3">
      <c r="A278" s="16"/>
      <c r="B278" s="142"/>
      <c r="C278" s="142"/>
      <c r="D278" s="16"/>
      <c r="E278" s="17"/>
      <c r="F278" s="120"/>
      <c r="G278" s="19"/>
      <c r="H278" s="19"/>
      <c r="I278" s="115" t="str">
        <f>IF(OR(J279="",$H$2=""),"",J279+((365.25*$H$2)/16))</f>
        <v/>
      </c>
      <c r="J278" s="19"/>
      <c r="K278" s="105" t="str">
        <f>IF(OR(J279="",$H$2=""),"",J279-((365.25*$H$2)/16))</f>
        <v/>
      </c>
      <c r="L278" s="19"/>
      <c r="M278" s="19"/>
      <c r="N278" s="17"/>
      <c r="O278" s="17"/>
      <c r="P278" s="22"/>
      <c r="Q278" s="22"/>
      <c r="R278" s="22"/>
      <c r="S278" s="22"/>
      <c r="T278" s="22"/>
      <c r="U278" s="22"/>
      <c r="V278" s="22"/>
      <c r="W278" s="22"/>
      <c r="X278" s="22"/>
      <c r="Y278" s="22"/>
      <c r="Z278" s="22"/>
      <c r="AA278" s="22"/>
      <c r="AB278" s="22"/>
      <c r="AC278" s="22"/>
      <c r="AD278" s="22"/>
      <c r="AE278" s="22"/>
      <c r="AF278" s="22"/>
      <c r="AG278" s="22"/>
      <c r="AH278" s="22"/>
      <c r="AI278" s="22"/>
      <c r="AJ278" s="22"/>
      <c r="AK278" s="22"/>
      <c r="AL278" s="22"/>
      <c r="AM278" s="22"/>
      <c r="AN278" s="22"/>
      <c r="AO278" s="22"/>
      <c r="AP278" s="22"/>
      <c r="AQ278" s="22"/>
      <c r="AR278" s="22"/>
      <c r="AS278" s="22"/>
      <c r="AT278" s="22"/>
      <c r="AU278" s="22"/>
      <c r="AV278" s="22"/>
      <c r="AW278" s="22"/>
      <c r="AX278" s="22"/>
      <c r="AY278" s="22"/>
      <c r="AZ278" s="22"/>
      <c r="BA278" s="22"/>
      <c r="BB278" s="22"/>
      <c r="BC278" s="22"/>
      <c r="BD278" s="22" t="s">
        <v>136</v>
      </c>
    </row>
    <row r="279" spans="1:56" ht="15" customHeight="1" x14ac:dyDescent="0.3">
      <c r="A279" s="16"/>
      <c r="B279" s="49" t="s">
        <v>477</v>
      </c>
      <c r="C279" s="15"/>
      <c r="D279" s="16"/>
      <c r="E279" s="17"/>
      <c r="F279" s="120"/>
      <c r="G279" s="19"/>
      <c r="H279" s="19"/>
      <c r="I279" s="19"/>
      <c r="J279" s="116" t="str">
        <f>IF(OR($H$2="",M269=""),"",M269+((365.25*$H$2)/4))</f>
        <v/>
      </c>
      <c r="K279" s="19"/>
      <c r="L279" s="19"/>
      <c r="M279" s="19"/>
      <c r="N279" s="17"/>
      <c r="O279" s="17"/>
      <c r="P279" s="22"/>
      <c r="Q279" s="22"/>
      <c r="R279" s="22"/>
      <c r="S279" s="22"/>
      <c r="T279" s="22"/>
      <c r="U279" s="22"/>
      <c r="V279" s="22"/>
      <c r="W279" s="22"/>
      <c r="X279" s="22"/>
      <c r="Y279" s="22"/>
      <c r="Z279" s="22"/>
      <c r="AA279" s="22"/>
      <c r="AB279" s="22"/>
      <c r="AC279" s="22"/>
      <c r="AD279" s="22"/>
      <c r="AE279" s="22"/>
      <c r="AF279" s="22"/>
      <c r="AG279" s="22"/>
      <c r="AH279" s="22"/>
      <c r="AI279" s="22"/>
      <c r="AJ279" s="22"/>
      <c r="AK279" s="22"/>
      <c r="AL279" s="22"/>
      <c r="AM279" s="22"/>
      <c r="AN279" s="22"/>
      <c r="AO279" s="22"/>
      <c r="AP279" s="22"/>
      <c r="AQ279" s="22"/>
      <c r="AR279" s="22"/>
      <c r="AS279" s="22"/>
      <c r="AT279" s="22"/>
      <c r="AU279" s="22"/>
      <c r="AV279" s="22"/>
      <c r="AW279" s="22"/>
      <c r="AX279" s="22"/>
      <c r="AY279" s="22"/>
      <c r="AZ279" s="22"/>
      <c r="BA279" s="22"/>
      <c r="BB279" s="22"/>
      <c r="BC279" s="22"/>
      <c r="BD279" s="22" t="s">
        <v>136</v>
      </c>
    </row>
    <row r="280" spans="1:56" ht="15" customHeight="1" x14ac:dyDescent="0.3">
      <c r="A280" s="16"/>
      <c r="B280" s="49"/>
      <c r="C280" s="15"/>
      <c r="D280" s="16"/>
      <c r="E280" s="17"/>
      <c r="F280" s="120"/>
      <c r="G280" s="19"/>
      <c r="H280" s="19"/>
      <c r="I280" s="19"/>
      <c r="J280" s="116"/>
      <c r="K280" s="19"/>
      <c r="L280" s="19"/>
      <c r="M280" s="19"/>
      <c r="N280" s="17"/>
      <c r="O280" s="17"/>
      <c r="P280" s="22"/>
      <c r="Q280" s="22"/>
      <c r="R280" s="22"/>
      <c r="S280" s="22"/>
      <c r="T280" s="22"/>
      <c r="U280" s="22"/>
      <c r="V280" s="22"/>
      <c r="W280" s="22"/>
      <c r="X280" s="22"/>
      <c r="Y280" s="22"/>
      <c r="Z280" s="22"/>
      <c r="AA280" s="22"/>
      <c r="AB280" s="22"/>
      <c r="AC280" s="22"/>
      <c r="AD280" s="22"/>
      <c r="AE280" s="22"/>
      <c r="AF280" s="22"/>
      <c r="AG280" s="22"/>
      <c r="AH280" s="22"/>
      <c r="AI280" s="22"/>
      <c r="AJ280" s="22"/>
      <c r="AK280" s="22"/>
      <c r="AL280" s="22"/>
      <c r="AM280" s="22"/>
      <c r="AN280" s="22"/>
      <c r="AO280" s="22"/>
      <c r="AP280" s="22"/>
      <c r="AQ280" s="22"/>
      <c r="AR280" s="22"/>
      <c r="AS280" s="22"/>
      <c r="AT280" s="22"/>
      <c r="AU280" s="22"/>
      <c r="AV280" s="22"/>
      <c r="AW280" s="22"/>
      <c r="AX280" s="22"/>
      <c r="AY280" s="22"/>
      <c r="AZ280" s="22"/>
      <c r="BA280" s="22"/>
      <c r="BB280" s="22"/>
      <c r="BC280" s="22"/>
      <c r="BD280" s="22" t="s">
        <v>136</v>
      </c>
    </row>
    <row r="281" spans="1:56" ht="15" customHeight="1" x14ac:dyDescent="0.3">
      <c r="A281" s="16"/>
      <c r="B281" s="49"/>
      <c r="C281" s="15"/>
      <c r="D281" s="16"/>
      <c r="E281" s="17"/>
      <c r="F281" s="117" t="str">
        <f>IF(F282="","",AD256)</f>
        <v>Your psychosocial journey enduring coldness of winter</v>
      </c>
      <c r="G281" s="19"/>
      <c r="H281" s="19"/>
      <c r="I281" s="19"/>
      <c r="J281" s="19"/>
      <c r="K281" s="19"/>
      <c r="L281" s="19"/>
      <c r="M281" s="19"/>
      <c r="N281" s="17"/>
      <c r="O281" s="17"/>
      <c r="P281" s="22"/>
      <c r="Q281" s="22"/>
      <c r="R281" s="22"/>
      <c r="S281" s="22"/>
      <c r="T281" s="22"/>
      <c r="U281" s="22"/>
      <c r="V281" s="22"/>
      <c r="W281" s="22"/>
      <c r="X281" s="22"/>
      <c r="Y281" s="22"/>
      <c r="Z281" s="22"/>
      <c r="AA281" s="22"/>
      <c r="AB281" s="22"/>
      <c r="AC281" s="22"/>
      <c r="AD281" s="22"/>
      <c r="AE281" s="22"/>
      <c r="AF281" s="22"/>
      <c r="AG281" s="22"/>
      <c r="AH281" s="22"/>
      <c r="AI281" s="22"/>
      <c r="AJ281" s="22"/>
      <c r="AK281" s="22"/>
      <c r="AL281" s="22"/>
      <c r="AM281" s="22"/>
      <c r="AN281" s="22"/>
      <c r="AO281" s="22"/>
      <c r="AP281" s="22"/>
      <c r="AQ281" s="22"/>
      <c r="AR281" s="22"/>
      <c r="AS281" s="22"/>
      <c r="AT281" s="22"/>
      <c r="AU281" s="22"/>
      <c r="AV281" s="22"/>
      <c r="AW281" s="22"/>
      <c r="AX281" s="22"/>
      <c r="AY281" s="22"/>
      <c r="AZ281" s="22"/>
      <c r="BA281" s="22"/>
      <c r="BB281" s="22"/>
      <c r="BC281" s="22"/>
      <c r="BD281" s="22" t="s">
        <v>136</v>
      </c>
    </row>
    <row r="282" spans="1:56" ht="60" customHeight="1" x14ac:dyDescent="0.3">
      <c r="A282" s="16"/>
      <c r="B282" s="49"/>
      <c r="C282" s="15"/>
      <c r="D282" s="16"/>
      <c r="E282" s="17"/>
      <c r="F282" s="119" t="str">
        <f>IF(J258="","Your psychosocial relationships",AC261)</f>
        <v>Your psychosocial relationships</v>
      </c>
      <c r="G282" s="119"/>
      <c r="H282" s="119"/>
      <c r="I282" s="119"/>
      <c r="J282" s="119"/>
      <c r="K282" s="119"/>
      <c r="L282" s="119"/>
      <c r="M282" s="119"/>
      <c r="N282" s="119"/>
      <c r="O282" s="17"/>
      <c r="P282" s="22"/>
      <c r="Q282" s="22"/>
      <c r="R282" s="22"/>
      <c r="S282" s="22"/>
      <c r="T282" s="22"/>
      <c r="U282" s="22"/>
      <c r="V282" s="22"/>
      <c r="W282" s="22"/>
      <c r="X282" s="22"/>
      <c r="Y282" s="22"/>
      <c r="Z282" s="22"/>
      <c r="AA282" s="22"/>
      <c r="AB282" s="22"/>
      <c r="AC282" s="22"/>
      <c r="AD282" s="22"/>
      <c r="AE282" s="22"/>
      <c r="AF282" s="22"/>
      <c r="AG282" s="22"/>
      <c r="AH282" s="22"/>
      <c r="AI282" s="22"/>
      <c r="AJ282" s="22"/>
      <c r="AK282" s="22"/>
      <c r="AL282" s="22"/>
      <c r="AM282" s="22"/>
      <c r="AN282" s="22"/>
      <c r="AO282" s="22"/>
      <c r="AP282" s="22"/>
      <c r="AQ282" s="22"/>
      <c r="AR282" s="22"/>
      <c r="AS282" s="22"/>
      <c r="AT282" s="22"/>
      <c r="AU282" s="22"/>
      <c r="AV282" s="22"/>
      <c r="AW282" s="22"/>
      <c r="AX282" s="22"/>
      <c r="AY282" s="22"/>
      <c r="AZ282" s="22"/>
      <c r="BA282" s="22"/>
      <c r="BB282" s="22"/>
      <c r="BC282" s="22"/>
      <c r="BD282" s="22" t="s">
        <v>136</v>
      </c>
    </row>
    <row r="283" spans="1:56" ht="60" customHeight="1" x14ac:dyDescent="0.3">
      <c r="A283" s="16"/>
      <c r="B283" s="49"/>
      <c r="C283" s="15"/>
      <c r="D283" s="16"/>
      <c r="E283" s="17"/>
      <c r="F283" s="119" t="str">
        <f>IF(J258="","Your age level psychosocial development",AC263)</f>
        <v>Your age level psychosocial development</v>
      </c>
      <c r="G283" s="119"/>
      <c r="H283" s="119"/>
      <c r="I283" s="119"/>
      <c r="J283" s="119"/>
      <c r="K283" s="119"/>
      <c r="L283" s="119"/>
      <c r="M283" s="119"/>
      <c r="N283" s="119"/>
      <c r="O283" s="17"/>
      <c r="P283" s="22"/>
      <c r="Q283" s="22"/>
      <c r="R283" s="22"/>
      <c r="S283" s="22"/>
      <c r="T283" s="22"/>
      <c r="U283" s="22"/>
      <c r="V283" s="22"/>
      <c r="W283" s="22"/>
      <c r="X283" s="22"/>
      <c r="Y283" s="22"/>
      <c r="Z283" s="22"/>
      <c r="AA283" s="22"/>
      <c r="AB283" s="22"/>
      <c r="AC283" s="22"/>
      <c r="AD283" s="22"/>
      <c r="AE283" s="22"/>
      <c r="AF283" s="22"/>
      <c r="AG283" s="22"/>
      <c r="AH283" s="22"/>
      <c r="AI283" s="22"/>
      <c r="AJ283" s="22"/>
      <c r="AK283" s="22"/>
      <c r="AL283" s="22"/>
      <c r="AM283" s="22"/>
      <c r="AN283" s="22"/>
      <c r="AO283" s="22"/>
      <c r="AP283" s="22"/>
      <c r="AQ283" s="22"/>
      <c r="AR283" s="22"/>
      <c r="AS283" s="22"/>
      <c r="AT283" s="22"/>
      <c r="AU283" s="22"/>
      <c r="AV283" s="22"/>
      <c r="AW283" s="22"/>
      <c r="AX283" s="22"/>
      <c r="AY283" s="22"/>
      <c r="AZ283" s="22"/>
      <c r="BA283" s="22"/>
      <c r="BB283" s="22"/>
      <c r="BC283" s="22"/>
      <c r="BD283" s="22" t="s">
        <v>136</v>
      </c>
    </row>
    <row r="284" spans="1:56" ht="60" customHeight="1" x14ac:dyDescent="0.3">
      <c r="A284" s="16"/>
      <c r="B284" s="49" t="s">
        <v>240</v>
      </c>
      <c r="C284" s="49"/>
      <c r="D284" s="16"/>
      <c r="E284" s="17"/>
      <c r="F284" s="138" t="str">
        <f>IF(J258="","Your evolving psychosocial orientation",AC267)</f>
        <v>Your evolving psychosocial orientation</v>
      </c>
      <c r="G284" s="149"/>
      <c r="H284" s="149"/>
      <c r="I284" s="149"/>
      <c r="J284" s="149"/>
      <c r="K284" s="149"/>
      <c r="L284" s="149"/>
      <c r="M284" s="149"/>
      <c r="N284" s="149"/>
      <c r="O284" s="17"/>
      <c r="P284" s="22"/>
      <c r="Q284" s="22"/>
      <c r="R284" s="22"/>
      <c r="S284" s="22"/>
      <c r="T284" s="22"/>
      <c r="U284" s="22"/>
      <c r="V284" s="22"/>
      <c r="W284" s="22"/>
      <c r="X284" s="22"/>
      <c r="Y284" s="22"/>
      <c r="Z284" s="22"/>
      <c r="AA284" s="22"/>
      <c r="AB284" s="22"/>
      <c r="AC284" s="22"/>
      <c r="AD284" s="22"/>
      <c r="AE284" s="22"/>
      <c r="AF284" s="22"/>
      <c r="AG284" s="22"/>
      <c r="AH284" s="22"/>
      <c r="AI284" s="22"/>
      <c r="AJ284" s="22"/>
      <c r="AK284" s="22"/>
      <c r="AL284" s="22"/>
      <c r="AM284" s="22"/>
      <c r="AN284" s="22"/>
      <c r="AO284" s="22"/>
      <c r="AP284" s="22"/>
      <c r="AQ284" s="22"/>
      <c r="AR284" s="22"/>
      <c r="AS284" s="22"/>
      <c r="AT284" s="22"/>
      <c r="AU284" s="22"/>
      <c r="AV284" s="22"/>
      <c r="AW284" s="22"/>
      <c r="AX284" s="22"/>
      <c r="AY284" s="22"/>
      <c r="AZ284" s="22"/>
      <c r="BA284" s="22"/>
      <c r="BB284" s="22"/>
      <c r="BC284" s="22"/>
      <c r="BD284" s="22" t="s">
        <v>136</v>
      </c>
    </row>
    <row r="285" spans="1:56" ht="15" customHeight="1" x14ac:dyDescent="0.3">
      <c r="A285" s="16"/>
      <c r="B285" s="143" t="s">
        <v>241</v>
      </c>
      <c r="C285" s="143"/>
      <c r="D285" s="16"/>
      <c r="E285" s="17"/>
      <c r="F285" s="120"/>
      <c r="G285" s="19"/>
      <c r="H285" s="19"/>
      <c r="I285" s="19"/>
      <c r="J285" s="19"/>
      <c r="K285" s="19"/>
      <c r="L285" s="19"/>
      <c r="M285" s="19"/>
      <c r="N285" s="17"/>
      <c r="O285" s="17"/>
      <c r="P285" s="22"/>
      <c r="Q285" s="22"/>
      <c r="R285" s="22"/>
      <c r="S285" s="22"/>
      <c r="T285" s="22"/>
      <c r="U285" s="22"/>
      <c r="V285" s="22"/>
      <c r="W285" s="22"/>
      <c r="X285" s="22"/>
      <c r="Y285" s="22"/>
      <c r="Z285" s="22"/>
      <c r="AA285" s="22"/>
      <c r="AB285" s="22"/>
      <c r="AC285" s="22"/>
      <c r="AD285" s="22"/>
      <c r="AE285" s="22"/>
      <c r="AF285" s="22"/>
      <c r="AG285" s="22"/>
      <c r="AH285" s="22"/>
      <c r="AI285" s="22"/>
      <c r="AJ285" s="22"/>
      <c r="AK285" s="22"/>
      <c r="AL285" s="22"/>
      <c r="AM285" s="22"/>
      <c r="AN285" s="22"/>
      <c r="AO285" s="22"/>
      <c r="AP285" s="22"/>
      <c r="AQ285" s="22"/>
      <c r="AR285" s="22"/>
      <c r="AS285" s="22"/>
      <c r="AT285" s="22"/>
      <c r="AU285" s="22"/>
      <c r="AV285" s="22"/>
      <c r="AW285" s="22"/>
      <c r="AX285" s="22"/>
      <c r="AY285" s="22"/>
      <c r="AZ285" s="22"/>
      <c r="BA285" s="22"/>
      <c r="BB285" s="22"/>
      <c r="BC285" s="22"/>
      <c r="BD285" s="22" t="s">
        <v>136</v>
      </c>
    </row>
    <row r="286" spans="1:56" ht="15" customHeight="1" x14ac:dyDescent="0.3">
      <c r="A286" s="16"/>
      <c r="B286" s="15"/>
      <c r="C286" s="15"/>
      <c r="D286" s="16"/>
      <c r="E286" s="17"/>
      <c r="F286" s="120"/>
      <c r="G286" s="19"/>
      <c r="H286" s="19"/>
      <c r="I286" s="19"/>
      <c r="J286" s="19"/>
      <c r="K286" s="19"/>
      <c r="L286" s="19"/>
      <c r="M286" s="19"/>
      <c r="N286" s="17"/>
      <c r="O286" s="17"/>
      <c r="P286" s="22"/>
      <c r="Q286" s="22"/>
      <c r="R286" s="22"/>
      <c r="S286" s="22"/>
      <c r="T286" s="22"/>
      <c r="U286" s="22"/>
      <c r="V286" s="22"/>
      <c r="W286" s="22"/>
      <c r="X286" s="22"/>
      <c r="Y286" s="22"/>
      <c r="Z286" s="22"/>
      <c r="AA286" s="22"/>
      <c r="AB286" s="22"/>
      <c r="AC286" s="22"/>
      <c r="AD286" s="22"/>
      <c r="AE286" s="22"/>
      <c r="AF286" s="22"/>
      <c r="AG286" s="22"/>
      <c r="AH286" s="22"/>
      <c r="AI286" s="22"/>
      <c r="AJ286" s="22"/>
      <c r="AK286" s="22"/>
      <c r="AL286" s="22"/>
      <c r="AM286" s="22"/>
      <c r="AN286" s="22"/>
      <c r="AO286" s="22"/>
      <c r="AP286" s="22"/>
      <c r="AQ286" s="22"/>
      <c r="AR286" s="22"/>
      <c r="AS286" s="22"/>
      <c r="AT286" s="22"/>
      <c r="AU286" s="22"/>
      <c r="AV286" s="22"/>
      <c r="AW286" s="22"/>
      <c r="AX286" s="22"/>
      <c r="AY286" s="22"/>
      <c r="AZ286" s="22"/>
      <c r="BA286" s="22"/>
      <c r="BB286" s="22"/>
      <c r="BC286" s="22"/>
      <c r="BD286" s="22" t="s">
        <v>136</v>
      </c>
    </row>
    <row r="287" spans="1:56" ht="15" customHeight="1" x14ac:dyDescent="0.3">
      <c r="A287" s="16"/>
      <c r="B287" s="15"/>
      <c r="C287" s="15"/>
      <c r="D287" s="16"/>
      <c r="E287" s="17"/>
      <c r="F287" s="120"/>
      <c r="G287" s="19"/>
      <c r="H287" s="19"/>
      <c r="I287" s="19"/>
      <c r="J287" s="19"/>
      <c r="K287" s="19"/>
      <c r="L287" s="19"/>
      <c r="M287" s="19"/>
      <c r="N287" s="17"/>
      <c r="O287" s="17"/>
      <c r="P287" s="22"/>
      <c r="Q287" s="22"/>
      <c r="R287" s="22"/>
      <c r="S287" s="22"/>
      <c r="T287" s="22"/>
      <c r="U287" s="22"/>
      <c r="V287" s="22"/>
      <c r="W287" s="22"/>
      <c r="X287" s="22"/>
      <c r="Y287" s="22"/>
      <c r="Z287" s="22"/>
      <c r="AA287" s="22"/>
      <c r="AB287" s="22"/>
      <c r="AC287" s="22"/>
      <c r="AD287" s="22"/>
      <c r="AE287" s="22"/>
      <c r="AF287" s="22"/>
      <c r="AG287" s="22"/>
      <c r="AH287" s="22"/>
      <c r="AI287" s="22"/>
      <c r="AJ287" s="22"/>
      <c r="AK287" s="22"/>
      <c r="AL287" s="22"/>
      <c r="AM287" s="22"/>
      <c r="AN287" s="22"/>
      <c r="AO287" s="22"/>
      <c r="AP287" s="22"/>
      <c r="AQ287" s="22"/>
      <c r="AR287" s="22"/>
      <c r="AS287" s="22"/>
      <c r="AT287" s="22"/>
      <c r="AU287" s="22"/>
      <c r="AV287" s="22"/>
      <c r="AW287" s="22"/>
      <c r="AX287" s="22"/>
      <c r="AY287" s="22"/>
      <c r="AZ287" s="22"/>
      <c r="BA287" s="22"/>
      <c r="BB287" s="22"/>
      <c r="BC287" s="22"/>
      <c r="BD287" s="22" t="s">
        <v>136</v>
      </c>
    </row>
    <row r="288" spans="1:56" ht="30" customHeight="1" x14ac:dyDescent="0.6">
      <c r="A288" s="125" t="s">
        <v>242</v>
      </c>
      <c r="B288" s="90"/>
      <c r="C288" s="90"/>
      <c r="D288" s="199" t="s">
        <v>486</v>
      </c>
      <c r="E288" s="92" t="s">
        <v>243</v>
      </c>
      <c r="F288" s="93"/>
      <c r="G288" s="93"/>
      <c r="H288" s="93"/>
      <c r="I288" s="93"/>
      <c r="J288" s="93"/>
      <c r="K288" s="93"/>
      <c r="L288" s="93"/>
      <c r="M288" s="93"/>
      <c r="N288" s="93"/>
      <c r="O288" s="94" t="s">
        <v>244</v>
      </c>
      <c r="P288" s="22"/>
      <c r="Q288" s="22"/>
      <c r="R288" s="22"/>
      <c r="S288" s="22"/>
      <c r="T288" s="22"/>
      <c r="U288" s="22"/>
      <c r="V288" s="22"/>
      <c r="W288" s="22"/>
      <c r="X288" s="22"/>
      <c r="Y288" s="22"/>
      <c r="Z288" s="22"/>
      <c r="AA288" s="95">
        <f>AA256+1</f>
        <v>9</v>
      </c>
      <c r="AB288" s="22"/>
      <c r="AC288" s="22"/>
      <c r="AD288" s="96" t="s">
        <v>245</v>
      </c>
      <c r="AE288" s="22"/>
      <c r="AF288" s="22"/>
      <c r="AG288" s="22"/>
      <c r="AH288" s="22"/>
      <c r="AI288" s="22"/>
      <c r="AJ288" s="22"/>
      <c r="AK288" s="22"/>
      <c r="AL288" s="22"/>
      <c r="AM288" s="22"/>
      <c r="AN288" s="22"/>
      <c r="AO288" s="22"/>
      <c r="AP288" s="22"/>
      <c r="AQ288" s="22"/>
      <c r="AR288" s="22"/>
      <c r="AS288" s="22"/>
      <c r="AT288" s="22"/>
      <c r="AU288" s="22"/>
      <c r="AV288" s="22"/>
      <c r="AW288" s="22"/>
      <c r="AX288" s="22"/>
      <c r="AY288" s="22"/>
      <c r="AZ288" s="22"/>
      <c r="BA288" s="22"/>
      <c r="BB288" s="22"/>
      <c r="BC288" s="22"/>
      <c r="BD288" s="22" t="s">
        <v>136</v>
      </c>
    </row>
    <row r="289" spans="1:56" ht="15" customHeight="1" x14ac:dyDescent="0.3">
      <c r="A289" s="16"/>
      <c r="B289" s="15"/>
      <c r="C289" s="15"/>
      <c r="D289" s="16"/>
      <c r="E289" s="17"/>
      <c r="F289" s="17"/>
      <c r="G289" s="19"/>
      <c r="H289" s="19"/>
      <c r="I289" s="19"/>
      <c r="J289" s="19"/>
      <c r="K289" s="19"/>
      <c r="L289" s="19"/>
      <c r="M289" s="19"/>
      <c r="N289" s="17"/>
      <c r="O289" s="17"/>
      <c r="P289" s="22"/>
      <c r="Q289" s="22"/>
      <c r="R289" s="22"/>
      <c r="S289" s="22"/>
      <c r="T289" s="22"/>
      <c r="U289" s="22"/>
      <c r="V289" s="22"/>
      <c r="W289" s="22"/>
      <c r="X289" s="22"/>
      <c r="Y289" s="22"/>
      <c r="Z289" s="22"/>
      <c r="AA289" s="97">
        <f ca="1">IF(AND(J290&lt;$AA$1,J291&gt;$AA$1),1,0)</f>
        <v>0</v>
      </c>
      <c r="AB289" s="22"/>
      <c r="AC289" s="22"/>
      <c r="AD289" s="26"/>
      <c r="AE289" s="27" t="s">
        <v>4</v>
      </c>
      <c r="AF289" s="23">
        <f>$AL$2</f>
        <v>0</v>
      </c>
      <c r="AG289" s="22"/>
      <c r="AH289" s="31"/>
      <c r="AI289" s="32" t="s">
        <v>7</v>
      </c>
      <c r="AJ289" s="24">
        <f>$AL$3</f>
        <v>0</v>
      </c>
      <c r="AK289" s="22"/>
      <c r="AL289" s="22"/>
      <c r="AM289" s="22"/>
      <c r="AN289" s="22"/>
      <c r="AO289" s="22"/>
      <c r="AP289" s="22"/>
      <c r="AQ289" s="22"/>
      <c r="AR289" s="22"/>
      <c r="AS289" s="22"/>
      <c r="AT289" s="22"/>
      <c r="AU289" s="22"/>
      <c r="AV289" s="22"/>
      <c r="AW289" s="22"/>
      <c r="AX289" s="22"/>
      <c r="AY289" s="22"/>
      <c r="AZ289" s="22"/>
      <c r="BA289" s="22"/>
      <c r="BB289" s="22"/>
      <c r="BC289" s="22"/>
      <c r="BD289" s="22" t="s">
        <v>136</v>
      </c>
    </row>
    <row r="290" spans="1:56" ht="15" customHeight="1" thickBot="1" x14ac:dyDescent="0.35">
      <c r="A290" s="16"/>
      <c r="B290" s="49" t="s">
        <v>246</v>
      </c>
      <c r="C290" s="15"/>
      <c r="D290" s="16"/>
      <c r="E290" s="17"/>
      <c r="F290" s="120"/>
      <c r="G290" s="19"/>
      <c r="H290" s="19"/>
      <c r="I290" s="19"/>
      <c r="J290" s="99" t="str">
        <f>IF(J259="","",J259)</f>
        <v/>
      </c>
      <c r="K290" s="19"/>
      <c r="L290" s="19"/>
      <c r="M290" s="19"/>
      <c r="N290" s="17"/>
      <c r="O290" s="17"/>
      <c r="P290" s="22"/>
      <c r="Q290" s="22"/>
      <c r="R290" s="22"/>
      <c r="S290" s="22"/>
      <c r="T290" s="22"/>
      <c r="U290" s="22"/>
      <c r="V290" s="22"/>
      <c r="W290" s="22"/>
      <c r="X290" s="22"/>
      <c r="Y290" s="22"/>
      <c r="Z290" s="22"/>
      <c r="AA290" s="22"/>
      <c r="AB290" s="22"/>
      <c r="AC290" s="22"/>
      <c r="AD290" s="22"/>
      <c r="AE290" s="22"/>
      <c r="AF290" s="22"/>
      <c r="AG290" s="22"/>
      <c r="AH290" s="22"/>
      <c r="AI290" s="22"/>
      <c r="AJ290" s="22"/>
      <c r="AK290" s="22"/>
      <c r="AL290" s="22"/>
      <c r="AM290" s="22"/>
      <c r="AN290" s="22"/>
      <c r="AO290" s="22"/>
      <c r="AP290" s="22"/>
      <c r="AQ290" s="22"/>
      <c r="AR290" s="22"/>
      <c r="AS290" s="22"/>
      <c r="AT290" s="22"/>
      <c r="AU290" s="22"/>
      <c r="AV290" s="22"/>
      <c r="AW290" s="22"/>
      <c r="AX290" s="22"/>
      <c r="AY290" s="22"/>
      <c r="AZ290" s="22"/>
      <c r="BA290" s="22"/>
      <c r="BB290" s="22"/>
      <c r="BC290" s="22"/>
      <c r="BD290" s="22" t="s">
        <v>136</v>
      </c>
    </row>
    <row r="291" spans="1:56" ht="15" customHeight="1" thickTop="1" x14ac:dyDescent="0.3">
      <c r="A291" s="16"/>
      <c r="B291" s="49"/>
      <c r="C291" s="15"/>
      <c r="D291" s="16"/>
      <c r="E291" s="17"/>
      <c r="F291" s="120"/>
      <c r="G291" s="19"/>
      <c r="H291" s="19"/>
      <c r="I291" s="19"/>
      <c r="J291" s="100" t="str">
        <f>IF(OR($H$2="",G301=""),"",G301+((365.25*$H$2)/4))</f>
        <v/>
      </c>
      <c r="K291" s="19"/>
      <c r="L291" s="19"/>
      <c r="M291" s="19"/>
      <c r="N291" s="17"/>
      <c r="O291" s="17"/>
      <c r="P291" s="22"/>
      <c r="Q291" s="22"/>
      <c r="R291" s="22"/>
      <c r="S291" s="22"/>
      <c r="T291" s="22"/>
      <c r="U291" s="22"/>
      <c r="V291" s="22"/>
      <c r="W291" s="22"/>
      <c r="X291" s="22"/>
      <c r="Y291" s="22"/>
      <c r="Z291" s="22"/>
      <c r="AA291" s="101">
        <f ca="1">IF(J290&gt;$AA$1,1,0)</f>
        <v>1</v>
      </c>
      <c r="AB291" s="102" t="s">
        <v>130</v>
      </c>
      <c r="AC291" s="103" t="str">
        <f ca="1">IF(AND($AA$1&gt;J290,$AA$1&lt;J291),AD291,AD292)</f>
        <v>Or that</v>
      </c>
      <c r="AD291" s="103" t="s">
        <v>131</v>
      </c>
      <c r="AE291" s="22"/>
      <c r="AF291" s="22"/>
      <c r="AG291" s="22"/>
      <c r="AH291" s="22"/>
      <c r="AI291" s="22"/>
      <c r="AJ291" s="22"/>
      <c r="AK291" s="22"/>
      <c r="AL291" s="22"/>
      <c r="AM291" s="22"/>
      <c r="AN291" s="22"/>
      <c r="AO291" s="22"/>
      <c r="AP291" s="22"/>
      <c r="AQ291" s="22"/>
      <c r="AR291" s="22"/>
      <c r="AS291" s="22"/>
      <c r="AT291" s="22"/>
      <c r="AU291" s="22"/>
      <c r="AV291" s="22"/>
      <c r="AW291" s="22"/>
      <c r="AX291" s="22"/>
      <c r="AY291" s="22"/>
      <c r="AZ291" s="22"/>
      <c r="BA291" s="22"/>
      <c r="BB291" s="22"/>
      <c r="BC291" s="22"/>
      <c r="BD291" s="22" t="s">
        <v>136</v>
      </c>
    </row>
    <row r="292" spans="1:56" ht="15" customHeight="1" x14ac:dyDescent="0.3">
      <c r="A292" s="16"/>
      <c r="B292" s="49"/>
      <c r="C292" s="15"/>
      <c r="D292" s="16"/>
      <c r="E292" s="17"/>
      <c r="F292" s="120"/>
      <c r="G292" s="19"/>
      <c r="H292" s="19"/>
      <c r="I292" s="104" t="str">
        <f>IF(OR(J291="",$H$2=""),"",J291-((365.25*$H$2)/16))</f>
        <v/>
      </c>
      <c r="J292" s="19"/>
      <c r="K292" s="105" t="str">
        <f>IF(OR(J290="",$H$2=""),"",J290+((365.25*$H$2)/16))</f>
        <v/>
      </c>
      <c r="L292" s="19"/>
      <c r="M292" s="19"/>
      <c r="N292" s="17"/>
      <c r="O292" s="17"/>
      <c r="P292" s="22"/>
      <c r="Q292" s="22"/>
      <c r="R292" s="22"/>
      <c r="S292" s="22"/>
      <c r="T292" s="22"/>
      <c r="U292" s="22"/>
      <c r="V292" s="22"/>
      <c r="W292" s="22"/>
      <c r="X292" s="22"/>
      <c r="Y292" s="22"/>
      <c r="Z292" s="22"/>
      <c r="AA292" s="22"/>
      <c r="AB292" s="22"/>
      <c r="AC292" s="103"/>
      <c r="AD292" s="103" t="s">
        <v>132</v>
      </c>
      <c r="AE292" s="22"/>
      <c r="AF292" s="22"/>
      <c r="AG292" s="22"/>
      <c r="AH292" s="22"/>
      <c r="AI292" s="22"/>
      <c r="AJ292" s="22"/>
      <c r="AK292" s="22"/>
      <c r="AL292" s="22"/>
      <c r="AM292" s="22"/>
      <c r="AN292" s="22"/>
      <c r="AO292" s="22"/>
      <c r="AP292" s="22"/>
      <c r="AQ292" s="22"/>
      <c r="AR292" s="22"/>
      <c r="AS292" s="22"/>
      <c r="AT292" s="22"/>
      <c r="AU292" s="22"/>
      <c r="AV292" s="22"/>
      <c r="AW292" s="22"/>
      <c r="AX292" s="22"/>
      <c r="AY292" s="22"/>
      <c r="AZ292" s="22"/>
      <c r="BA292" s="22"/>
      <c r="BB292" s="22"/>
      <c r="BC292" s="22"/>
      <c r="BD292" s="22" t="s">
        <v>136</v>
      </c>
    </row>
    <row r="293" spans="1:56" ht="15" customHeight="1" x14ac:dyDescent="0.3">
      <c r="A293" s="16"/>
      <c r="B293" s="49"/>
      <c r="C293" s="15"/>
      <c r="D293" s="16"/>
      <c r="E293" s="17"/>
      <c r="F293" s="120"/>
      <c r="G293" s="19"/>
      <c r="H293" s="19"/>
      <c r="I293" s="19"/>
      <c r="J293" s="19"/>
      <c r="K293" s="19"/>
      <c r="L293" s="19"/>
      <c r="M293" s="19"/>
      <c r="N293" s="17"/>
      <c r="O293" s="17"/>
      <c r="P293" s="22"/>
      <c r="Q293" s="22"/>
      <c r="R293" s="22"/>
      <c r="S293" s="22"/>
      <c r="T293" s="22"/>
      <c r="U293" s="22"/>
      <c r="V293" s="22"/>
      <c r="W293" s="22"/>
      <c r="X293" s="22"/>
      <c r="Y293" s="22"/>
      <c r="Z293" s="22"/>
      <c r="AA293" s="101">
        <f ca="1">IF(M301&gt;$AA$1,1,0)</f>
        <v>1</v>
      </c>
      <c r="AB293" s="106" t="s">
        <v>134</v>
      </c>
      <c r="AC293" s="200" t="str">
        <f ca="1">IF(J$291&lt;$AA$1,AD293,AD294)</f>
        <v>If you have children, you may notice they're not so fond of you anymore. You might even be seen as their foe. They may spend more time outside the home, or online, interacting with their peers. They will talk amongst themselves about their parents' terrible mistakes. You will understandably feel unappreciated.</v>
      </c>
      <c r="AD293" s="22" t="s">
        <v>247</v>
      </c>
      <c r="AE293" s="22"/>
      <c r="AF293" s="22"/>
      <c r="AG293" s="22"/>
      <c r="AH293" s="22"/>
      <c r="AI293" s="22"/>
      <c r="AJ293" s="22"/>
      <c r="AK293" s="22"/>
      <c r="AL293" s="22"/>
      <c r="AM293" s="22"/>
      <c r="AN293" s="22"/>
      <c r="AO293" s="22"/>
      <c r="AP293" s="22"/>
      <c r="AQ293" s="22"/>
      <c r="AR293" s="22"/>
      <c r="AS293" s="22"/>
      <c r="AT293" s="22"/>
      <c r="AU293" s="22"/>
      <c r="AV293" s="22"/>
      <c r="AW293" s="22"/>
      <c r="AX293" s="22"/>
      <c r="AY293" s="22"/>
      <c r="AZ293" s="22"/>
      <c r="BA293" s="22"/>
      <c r="BB293" s="22"/>
      <c r="BC293" s="22"/>
      <c r="BD293" s="22" t="s">
        <v>136</v>
      </c>
    </row>
    <row r="294" spans="1:56" ht="15" customHeight="1" x14ac:dyDescent="0.3">
      <c r="A294" s="16"/>
      <c r="B294" s="49"/>
      <c r="C294" s="15"/>
      <c r="D294" s="16"/>
      <c r="E294" s="17"/>
      <c r="F294" s="120"/>
      <c r="G294" s="19"/>
      <c r="H294" s="107" t="str">
        <f>IF(OR(G301="",$H$2=""),"",G301+((365.25*$H$2)/8))</f>
        <v/>
      </c>
      <c r="I294" s="19"/>
      <c r="J294" s="19"/>
      <c r="K294" s="19"/>
      <c r="L294" s="108" t="str">
        <f>IF(OR(M301="",$H$2=""),"",M301-((365.25*$H$2)/8))</f>
        <v/>
      </c>
      <c r="M294" s="19"/>
      <c r="N294" s="17"/>
      <c r="O294" s="17"/>
      <c r="P294" s="22"/>
      <c r="Q294" s="22"/>
      <c r="R294" s="22"/>
      <c r="S294" s="22"/>
      <c r="T294" s="22"/>
      <c r="U294" s="22"/>
      <c r="V294" s="22"/>
      <c r="W294" s="22"/>
      <c r="X294" s="22"/>
      <c r="Y294" s="22"/>
      <c r="Z294" s="22"/>
      <c r="AA294" s="22"/>
      <c r="AB294" s="22"/>
      <c r="AC294" s="202"/>
      <c r="AD294" s="22" t="s">
        <v>513</v>
      </c>
      <c r="AE294" s="22"/>
      <c r="AF294" s="22"/>
      <c r="AG294" s="22"/>
      <c r="AH294" s="22"/>
      <c r="AI294" s="22"/>
      <c r="AJ294" s="22"/>
      <c r="AK294" s="22"/>
      <c r="AL294" s="22"/>
      <c r="AM294" s="22"/>
      <c r="AN294" s="22"/>
      <c r="AO294" s="22"/>
      <c r="AP294" s="22"/>
      <c r="AQ294" s="22"/>
      <c r="AR294" s="22"/>
      <c r="AS294" s="22"/>
      <c r="AT294" s="22"/>
      <c r="AU294" s="22"/>
      <c r="AV294" s="22"/>
      <c r="AW294" s="22"/>
      <c r="AX294" s="22"/>
      <c r="AY294" s="22"/>
      <c r="AZ294" s="22"/>
      <c r="BA294" s="22"/>
      <c r="BB294" s="22"/>
      <c r="BC294" s="22"/>
      <c r="BD294" s="22" t="s">
        <v>136</v>
      </c>
    </row>
    <row r="295" spans="1:56" ht="15" customHeight="1" x14ac:dyDescent="0.3">
      <c r="A295" s="16"/>
      <c r="B295" s="49"/>
      <c r="C295" s="15"/>
      <c r="D295" s="16"/>
      <c r="E295" s="17"/>
      <c r="F295" s="17"/>
      <c r="G295" s="17"/>
      <c r="H295" s="17"/>
      <c r="I295" s="17"/>
      <c r="J295" s="17"/>
      <c r="K295" s="17"/>
      <c r="L295" s="17"/>
      <c r="M295" s="19"/>
      <c r="N295" s="17"/>
      <c r="O295" s="17"/>
      <c r="P295" s="22"/>
      <c r="Q295" s="22"/>
      <c r="R295" s="22"/>
      <c r="S295" s="22"/>
      <c r="T295" s="22"/>
      <c r="U295" s="22"/>
      <c r="V295" s="22"/>
      <c r="W295" s="22"/>
      <c r="X295" s="22"/>
      <c r="Y295" s="22"/>
      <c r="Z295" s="22"/>
      <c r="AA295" s="101">
        <f ca="1">IF(J311&gt;$AA$1,1,0)</f>
        <v>1</v>
      </c>
      <c r="AB295" s="106" t="s">
        <v>138</v>
      </c>
      <c r="AC295" s="200" t="str">
        <f t="shared" ref="AC295" ca="1" si="36">IF(J$291&lt;$AA$1,AD295,AD296)</f>
        <v>According to Bowlby’s theory of attachment, you either form a secure bond with your caregivers or it turns into an attachment of ambivalence, or one of avoidance, or remains detached. It tends to be generational, as each repeats what they learn.</v>
      </c>
      <c r="AD295" s="22" t="s">
        <v>248</v>
      </c>
      <c r="AE295" s="22"/>
      <c r="AF295" s="22"/>
      <c r="AG295" s="22"/>
      <c r="AH295" s="22"/>
      <c r="AI295" s="22"/>
      <c r="AJ295" s="22"/>
      <c r="AK295" s="22"/>
      <c r="AL295" s="22"/>
      <c r="AM295" s="22"/>
      <c r="AN295" s="22"/>
      <c r="AO295" s="22"/>
      <c r="AP295" s="22"/>
      <c r="AQ295" s="22"/>
      <c r="AR295" s="22"/>
      <c r="AS295" s="22"/>
      <c r="AT295" s="22"/>
      <c r="AU295" s="22"/>
      <c r="AV295" s="22"/>
      <c r="AW295" s="22"/>
      <c r="AX295" s="22"/>
      <c r="AY295" s="22"/>
      <c r="AZ295" s="22"/>
      <c r="BA295" s="22"/>
      <c r="BB295" s="22"/>
      <c r="BC295" s="22"/>
      <c r="BD295" s="22" t="s">
        <v>136</v>
      </c>
    </row>
    <row r="296" spans="1:56" ht="15" customHeight="1" x14ac:dyDescent="0.3">
      <c r="A296" s="16"/>
      <c r="B296" s="15"/>
      <c r="C296" s="15"/>
      <c r="D296" s="16"/>
      <c r="E296" s="17"/>
      <c r="F296" s="120"/>
      <c r="G296" s="19"/>
      <c r="H296" s="19"/>
      <c r="I296" s="19"/>
      <c r="J296" s="19"/>
      <c r="K296" s="19"/>
      <c r="L296" s="19"/>
      <c r="M296" s="19"/>
      <c r="N296" s="17"/>
      <c r="O296" s="17"/>
      <c r="P296" s="22"/>
      <c r="Q296" s="22"/>
      <c r="R296" s="22"/>
      <c r="S296" s="22"/>
      <c r="T296" s="22"/>
      <c r="U296" s="22"/>
      <c r="V296" s="22"/>
      <c r="W296" s="22"/>
      <c r="X296" s="22"/>
      <c r="Y296" s="22"/>
      <c r="Z296" s="22"/>
      <c r="AA296" s="22"/>
      <c r="AB296" s="22"/>
      <c r="AC296" s="202"/>
      <c r="AD296" s="22" t="str">
        <f>AD295</f>
        <v>According to Bowlby’s theory of attachment, you either form a secure bond with your caregivers or it turns into an attachment of ambivalence, or one of avoidance, or remains detached. It tends to be generational, as each repeats what they learn.</v>
      </c>
      <c r="AE296" s="22"/>
      <c r="AF296" s="22"/>
      <c r="AG296" s="22"/>
      <c r="AH296" s="22"/>
      <c r="AI296" s="22"/>
      <c r="AJ296" s="22"/>
      <c r="AK296" s="22"/>
      <c r="AL296" s="22"/>
      <c r="AM296" s="22"/>
      <c r="AN296" s="22"/>
      <c r="AO296" s="22"/>
      <c r="AP296" s="22"/>
      <c r="AQ296" s="22"/>
      <c r="AR296" s="22"/>
      <c r="AS296" s="22"/>
      <c r="AT296" s="22"/>
      <c r="AU296" s="22"/>
      <c r="AV296" s="22"/>
      <c r="AW296" s="22"/>
      <c r="AX296" s="22"/>
      <c r="AY296" s="22"/>
      <c r="AZ296" s="22"/>
      <c r="BA296" s="22"/>
      <c r="BB296" s="22"/>
      <c r="BC296" s="22"/>
      <c r="BD296" s="22" t="s">
        <v>136</v>
      </c>
    </row>
    <row r="297" spans="1:56" ht="15" customHeight="1" x14ac:dyDescent="0.3">
      <c r="A297" s="16"/>
      <c r="B297" s="49" t="s">
        <v>249</v>
      </c>
      <c r="C297" s="49"/>
      <c r="D297" s="16"/>
      <c r="E297" s="17"/>
      <c r="F297" s="120"/>
      <c r="G297" s="105" t="str">
        <f>IF(OR(G301="",$H$2=""),"",G301+((365.25*$H$2)/16))</f>
        <v/>
      </c>
      <c r="H297" s="19"/>
      <c r="I297" s="19"/>
      <c r="J297" s="19"/>
      <c r="K297" s="19"/>
      <c r="L297" s="19"/>
      <c r="M297" s="110" t="str">
        <f>IF(OR(M301="",$H$2=""),"",M301-((365.25*$H$2)/16))</f>
        <v/>
      </c>
      <c r="N297" s="17"/>
      <c r="O297" s="17"/>
      <c r="P297" s="22"/>
      <c r="Q297" s="22"/>
      <c r="R297" s="22"/>
      <c r="S297" s="22"/>
      <c r="T297" s="22"/>
      <c r="U297" s="22"/>
      <c r="V297" s="22"/>
      <c r="W297" s="22"/>
      <c r="X297" s="22"/>
      <c r="Y297" s="22"/>
      <c r="Z297" s="22"/>
      <c r="AA297" s="101">
        <f ca="1">IF(G301&gt;$AA$1,1,0)</f>
        <v>1</v>
      </c>
      <c r="AB297" s="106" t="s">
        <v>140</v>
      </c>
      <c r="AC297" s="203" t="str">
        <f t="shared" ref="AC297" ca="1" si="37">IF(J$291&lt;$AA$1,AD297,AD298)</f>
        <v xml:space="preserve">If tired of being shamed for your so-called privilege, you may see government in a bad light. Your perceived opportunities in life affect your political outlook, so </v>
      </c>
      <c r="AD297" s="22" t="str">
        <f>IF(AJ26&lt;0,CONCATENATE(AK297,AP26),CONCATENATE(AK298,AP26))</f>
        <v xml:space="preserve">If tired of being shamed for your so-called privilege, you may see government in a bad light. Your perceived opportunities in life affect your political outlook, so </v>
      </c>
      <c r="AE297" s="22"/>
      <c r="AF297" s="22"/>
      <c r="AG297" s="22"/>
      <c r="AH297" s="22"/>
      <c r="AI297" s="22"/>
      <c r="AJ297" s="22"/>
      <c r="AK297" s="144" t="s">
        <v>236</v>
      </c>
      <c r="AL297" s="22"/>
      <c r="AM297" s="22"/>
      <c r="AN297" s="22"/>
      <c r="AO297" s="22"/>
      <c r="AP297" s="22"/>
      <c r="AQ297" s="22"/>
      <c r="AR297" s="22"/>
      <c r="AS297" s="22"/>
      <c r="AT297" s="22"/>
      <c r="AU297" s="22"/>
      <c r="AV297" s="22"/>
      <c r="AW297" s="22"/>
      <c r="AX297" s="22"/>
      <c r="AY297" s="22"/>
      <c r="AZ297" s="22"/>
      <c r="BA297" s="22"/>
      <c r="BB297" s="22"/>
      <c r="BC297" s="22"/>
      <c r="BD297" s="22" t="s">
        <v>136</v>
      </c>
    </row>
    <row r="298" spans="1:56" ht="15" customHeight="1" x14ac:dyDescent="0.3">
      <c r="A298" s="16"/>
      <c r="B298" s="49"/>
      <c r="C298" s="49"/>
      <c r="D298" s="16"/>
      <c r="E298" s="17"/>
      <c r="F298" s="17"/>
      <c r="G298" s="17"/>
      <c r="H298" s="17"/>
      <c r="I298" s="17"/>
      <c r="J298" s="17"/>
      <c r="K298" s="17"/>
      <c r="L298" s="17"/>
      <c r="M298" s="17"/>
      <c r="N298" s="17"/>
      <c r="O298" s="17"/>
      <c r="P298" s="22"/>
      <c r="Q298" s="22"/>
      <c r="R298" s="22"/>
      <c r="S298" s="22"/>
      <c r="T298" s="22"/>
      <c r="U298" s="22"/>
      <c r="V298" s="22"/>
      <c r="W298" s="22"/>
      <c r="X298" s="22"/>
      <c r="Y298" s="22"/>
      <c r="Z298" s="22"/>
      <c r="AA298" s="22"/>
      <c r="AB298" s="22"/>
      <c r="AC298" s="202"/>
      <c r="AD298" s="22" t="str">
        <f>AD297</f>
        <v xml:space="preserve">If tired of being shamed for your so-called privilege, you may see government in a bad light. Your perceived opportunities in life affect your political outlook, so </v>
      </c>
      <c r="AE298" s="22"/>
      <c r="AF298" s="22"/>
      <c r="AG298" s="22"/>
      <c r="AH298" s="22"/>
      <c r="AI298" s="22"/>
      <c r="AJ298" s="22"/>
      <c r="AK298" s="144" t="s">
        <v>237</v>
      </c>
      <c r="AL298" s="22"/>
      <c r="AM298" s="22"/>
      <c r="AN298" s="22"/>
      <c r="AO298" s="22"/>
      <c r="AP298" s="22"/>
      <c r="AQ298" s="22"/>
      <c r="AR298" s="22"/>
      <c r="AS298" s="22"/>
      <c r="AT298" s="22"/>
      <c r="AU298" s="22"/>
      <c r="AV298" s="22"/>
      <c r="AW298" s="22"/>
      <c r="AX298" s="22"/>
      <c r="AY298" s="22"/>
      <c r="AZ298" s="22"/>
      <c r="BA298" s="22"/>
      <c r="BB298" s="22"/>
      <c r="BC298" s="22"/>
      <c r="BD298" s="22" t="s">
        <v>136</v>
      </c>
    </row>
    <row r="299" spans="1:56" ht="15" customHeight="1" x14ac:dyDescent="0.3">
      <c r="A299" s="16"/>
      <c r="B299" s="49"/>
      <c r="C299" s="49"/>
      <c r="D299" s="16"/>
      <c r="E299" s="17"/>
      <c r="F299" s="120"/>
      <c r="G299" s="19"/>
      <c r="H299" s="19"/>
      <c r="I299" s="19"/>
      <c r="J299" s="19"/>
      <c r="K299" s="19"/>
      <c r="L299" s="19"/>
      <c r="M299" s="19"/>
      <c r="N299" s="17"/>
      <c r="O299" s="17"/>
      <c r="P299" s="22"/>
      <c r="Q299" s="22"/>
      <c r="R299" s="22"/>
      <c r="S299" s="22"/>
      <c r="T299" s="22"/>
      <c r="U299" s="22"/>
      <c r="V299" s="22"/>
      <c r="W299" s="22"/>
      <c r="X299" s="22"/>
      <c r="Y299" s="22"/>
      <c r="Z299" s="22"/>
      <c r="AA299" s="101">
        <f ca="1">IF(J291&gt;$AA$1,1,0)</f>
        <v>1</v>
      </c>
      <c r="AB299" s="106" t="s">
        <v>143</v>
      </c>
      <c r="AC299" s="200" t="str">
        <f ca="1">IF(AND($AA$1&gt;J290,$AA$1&lt;J291,AN$3=20),AD300,AD299)</f>
        <v xml:space="preserve">If tired of being shamed for your so-called privilege, you may see government in a bad light. Your perceived opportunities in life affect your political outlook, so </v>
      </c>
      <c r="AD299" s="22" t="str">
        <f ca="1">AC297</f>
        <v xml:space="preserve">If tired of being shamed for your so-called privilege, you may see government in a bad light. Your perceived opportunities in life affect your political outlook, so </v>
      </c>
      <c r="AE299" s="111"/>
      <c r="AF299" s="111"/>
      <c r="AG299" s="111"/>
      <c r="AH299" s="22"/>
      <c r="AI299" s="22"/>
      <c r="AJ299" s="22"/>
      <c r="AK299" s="22"/>
      <c r="AL299" s="22"/>
      <c r="AM299" s="22"/>
      <c r="AN299" s="22"/>
      <c r="AO299" s="22"/>
      <c r="AP299" s="22"/>
      <c r="AQ299" s="22"/>
      <c r="AR299" s="22"/>
      <c r="AS299" s="22"/>
      <c r="AT299" s="22"/>
      <c r="AU299" s="22"/>
      <c r="AV299" s="22"/>
      <c r="AW299" s="22"/>
      <c r="AX299" s="22"/>
      <c r="AY299" s="22"/>
      <c r="AZ299" s="22"/>
      <c r="BA299" s="22"/>
      <c r="BB299" s="22"/>
      <c r="BC299" s="22"/>
      <c r="BD299" s="22" t="s">
        <v>136</v>
      </c>
    </row>
    <row r="300" spans="1:56" ht="15" customHeight="1" x14ac:dyDescent="0.3">
      <c r="A300" s="16"/>
      <c r="B300" s="49"/>
      <c r="C300" s="49"/>
      <c r="D300" s="16"/>
      <c r="E300" s="17"/>
      <c r="F300" s="120"/>
      <c r="G300" s="19"/>
      <c r="H300" s="19"/>
      <c r="I300" s="19"/>
      <c r="J300" s="19"/>
      <c r="K300" s="19"/>
      <c r="L300" s="19"/>
      <c r="M300" s="19"/>
      <c r="N300" s="17"/>
      <c r="O300" s="17"/>
      <c r="P300" s="22"/>
      <c r="Q300" s="22"/>
      <c r="R300" s="22"/>
      <c r="S300" s="22"/>
      <c r="T300" s="22"/>
      <c r="U300" s="22"/>
      <c r="V300" s="22"/>
      <c r="W300" s="22"/>
      <c r="X300" s="22"/>
      <c r="Y300" s="22"/>
      <c r="Z300" s="22"/>
      <c r="AA300" s="22"/>
      <c r="AB300" s="22"/>
      <c r="AC300" s="22"/>
      <c r="AD300"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300" s="22"/>
      <c r="AF300" s="22"/>
      <c r="AG300" s="22"/>
      <c r="AH300" s="22"/>
      <c r="AI300" s="22"/>
      <c r="AJ300" s="22"/>
      <c r="AK300" s="22"/>
      <c r="AL300" s="22"/>
      <c r="AM300" s="22"/>
      <c r="AN300" s="22"/>
      <c r="AO300" s="22"/>
      <c r="AP300" s="22"/>
      <c r="AQ300" s="22"/>
      <c r="AR300" s="22"/>
      <c r="AS300" s="22"/>
      <c r="AT300" s="22"/>
      <c r="AU300" s="22"/>
      <c r="AV300" s="22"/>
      <c r="AW300" s="22"/>
      <c r="AX300" s="22"/>
      <c r="AY300" s="22"/>
      <c r="AZ300" s="22"/>
      <c r="BA300" s="22"/>
      <c r="BB300" s="22"/>
      <c r="BC300" s="22"/>
      <c r="BD300" s="22" t="s">
        <v>136</v>
      </c>
    </row>
    <row r="301" spans="1:56" ht="15" customHeight="1" x14ac:dyDescent="0.3">
      <c r="A301" s="16"/>
      <c r="B301" s="49"/>
      <c r="C301" s="49"/>
      <c r="D301" s="16"/>
      <c r="E301" s="17"/>
      <c r="F301" s="120"/>
      <c r="G301" s="112" t="str">
        <f>IF(OR($H$2="",J311=""),"",J311+((365.25*$H$2)/4))</f>
        <v/>
      </c>
      <c r="H301" s="19"/>
      <c r="I301" s="19"/>
      <c r="J301" s="19"/>
      <c r="K301" s="19"/>
      <c r="L301" s="19"/>
      <c r="M301" s="112" t="str">
        <f>IF(OR($H$2="",J259=""),"",J259+((365.25*$H$2)/4))</f>
        <v/>
      </c>
      <c r="N301" s="17"/>
      <c r="O301" s="17"/>
      <c r="P301" s="22"/>
      <c r="Q301" s="22"/>
      <c r="R301" s="22"/>
      <c r="S301" s="22"/>
      <c r="T301" s="22"/>
      <c r="U301" s="22"/>
      <c r="V301" s="22"/>
      <c r="W301" s="22"/>
      <c r="X301" s="22"/>
      <c r="Y301" s="22"/>
      <c r="Z301" s="22"/>
      <c r="AA301" s="22"/>
      <c r="AB301" s="22"/>
      <c r="AC301" s="22"/>
      <c r="AD301" s="22"/>
      <c r="AE301" s="22"/>
      <c r="AF301" s="22"/>
      <c r="AG301" s="22"/>
      <c r="AH301" s="22"/>
      <c r="AI301" s="22"/>
      <c r="AJ301" s="22"/>
      <c r="AK301" s="22"/>
      <c r="AL301" s="22"/>
      <c r="AM301" s="22"/>
      <c r="AN301" s="22"/>
      <c r="AO301" s="22"/>
      <c r="AP301" s="22"/>
      <c r="AQ301" s="22"/>
      <c r="AR301" s="22"/>
      <c r="AS301" s="22"/>
      <c r="AT301" s="22"/>
      <c r="AU301" s="22"/>
      <c r="AV301" s="22"/>
      <c r="AW301" s="22"/>
      <c r="AX301" s="22"/>
      <c r="AY301" s="22"/>
      <c r="AZ301" s="22"/>
      <c r="BA301" s="22"/>
      <c r="BB301" s="22"/>
      <c r="BC301" s="22"/>
      <c r="BD301" s="22" t="s">
        <v>136</v>
      </c>
    </row>
    <row r="302" spans="1:56" ht="15" customHeight="1" x14ac:dyDescent="0.3">
      <c r="A302" s="16"/>
      <c r="B302" s="15"/>
      <c r="C302" s="15"/>
      <c r="D302" s="16"/>
      <c r="E302" s="17"/>
      <c r="F302" s="120"/>
      <c r="G302" s="19"/>
      <c r="H302" s="19"/>
      <c r="I302" s="19"/>
      <c r="J302" s="19"/>
      <c r="K302" s="19"/>
      <c r="L302" s="19"/>
      <c r="M302" s="19"/>
      <c r="N302" s="17"/>
      <c r="O302" s="17"/>
      <c r="P302" s="22"/>
      <c r="Q302" s="22"/>
      <c r="R302" s="22"/>
      <c r="S302" s="22"/>
      <c r="T302" s="22"/>
      <c r="U302" s="22"/>
      <c r="V302" s="22"/>
      <c r="W302" s="22"/>
      <c r="X302" s="22"/>
      <c r="Y302" s="22"/>
      <c r="Z302" s="22"/>
      <c r="AA302" s="22"/>
      <c r="AB302" s="22"/>
      <c r="AC302" s="22"/>
      <c r="AD302" s="22"/>
      <c r="AE302" s="22"/>
      <c r="AF302" s="22"/>
      <c r="AG302" s="22"/>
      <c r="AH302" s="22"/>
      <c r="AI302" s="22"/>
      <c r="AJ302" s="22"/>
      <c r="AK302" s="22"/>
      <c r="AL302" s="22"/>
      <c r="AM302" s="22"/>
      <c r="AN302" s="22"/>
      <c r="AO302" s="22"/>
      <c r="AP302" s="22"/>
      <c r="AQ302" s="22"/>
      <c r="AR302" s="22"/>
      <c r="AS302" s="22"/>
      <c r="AT302" s="22"/>
      <c r="AU302" s="22"/>
      <c r="AV302" s="22"/>
      <c r="AW302" s="22"/>
      <c r="AX302" s="22"/>
      <c r="AY302" s="22"/>
      <c r="AZ302" s="22"/>
      <c r="BA302" s="22"/>
      <c r="BB302" s="22"/>
      <c r="BC302" s="22"/>
      <c r="BD302" s="22" t="s">
        <v>136</v>
      </c>
    </row>
    <row r="303" spans="1:56" ht="15" customHeight="1" x14ac:dyDescent="0.3">
      <c r="A303" s="16"/>
      <c r="B303" s="49" t="s">
        <v>250</v>
      </c>
      <c r="C303" s="49"/>
      <c r="D303" s="16"/>
      <c r="E303" s="17"/>
      <c r="F303" s="120"/>
      <c r="G303" s="19"/>
      <c r="H303" s="19"/>
      <c r="I303" s="19"/>
      <c r="J303" s="19"/>
      <c r="K303" s="19"/>
      <c r="L303" s="19"/>
      <c r="M303" s="19"/>
      <c r="N303" s="17"/>
      <c r="O303" s="17"/>
      <c r="P303" s="22"/>
      <c r="Q303" s="22"/>
      <c r="R303" s="22"/>
      <c r="S303" s="22"/>
      <c r="T303" s="22"/>
      <c r="U303" s="22"/>
      <c r="V303" s="22"/>
      <c r="W303" s="22"/>
      <c r="X303" s="22"/>
      <c r="Y303" s="22"/>
      <c r="Z303" s="22"/>
      <c r="AA303" s="22"/>
      <c r="AB303" s="22"/>
      <c r="AC303" s="22"/>
      <c r="AD303" s="22"/>
      <c r="AE303" s="22"/>
      <c r="AF303" s="22"/>
      <c r="AG303" s="22"/>
      <c r="AH303" s="22"/>
      <c r="AI303" s="22"/>
      <c r="AJ303" s="22"/>
      <c r="AK303" s="22"/>
      <c r="AL303" s="22"/>
      <c r="AM303" s="22"/>
      <c r="AN303" s="22"/>
      <c r="AO303" s="22"/>
      <c r="AP303" s="22"/>
      <c r="AQ303" s="22"/>
      <c r="AR303" s="22"/>
      <c r="AS303" s="22"/>
      <c r="AT303" s="22"/>
      <c r="AU303" s="22"/>
      <c r="AV303" s="22"/>
      <c r="AW303" s="22"/>
      <c r="AX303" s="22"/>
      <c r="AY303" s="22"/>
      <c r="AZ303" s="22"/>
      <c r="BA303" s="22"/>
      <c r="BB303" s="22"/>
      <c r="BC303" s="22"/>
      <c r="BD303" s="22" t="s">
        <v>136</v>
      </c>
    </row>
    <row r="304" spans="1:56" ht="15" customHeight="1" x14ac:dyDescent="0.3">
      <c r="A304" s="16"/>
      <c r="B304" s="49"/>
      <c r="C304" s="49"/>
      <c r="D304" s="16"/>
      <c r="E304" s="17"/>
      <c r="F304" s="17"/>
      <c r="G304" s="17"/>
      <c r="H304" s="17"/>
      <c r="I304" s="17"/>
      <c r="J304" s="17"/>
      <c r="K304" s="17"/>
      <c r="L304" s="17"/>
      <c r="M304" s="17"/>
      <c r="N304" s="17"/>
      <c r="O304" s="17"/>
      <c r="P304" s="22"/>
      <c r="Q304" s="22"/>
      <c r="R304" s="22"/>
      <c r="S304" s="22"/>
      <c r="T304" s="22"/>
      <c r="U304" s="22"/>
      <c r="V304" s="22"/>
      <c r="W304" s="22"/>
      <c r="X304" s="22"/>
      <c r="Y304" s="22"/>
      <c r="Z304" s="22"/>
      <c r="AA304" s="22"/>
      <c r="AB304" s="22"/>
      <c r="AC304" s="22"/>
      <c r="AD304" s="22"/>
      <c r="AE304" s="22"/>
      <c r="AF304" s="22"/>
      <c r="AG304" s="22"/>
      <c r="AH304" s="22"/>
      <c r="AI304" s="22"/>
      <c r="AJ304" s="22"/>
      <c r="AK304" s="22"/>
      <c r="AL304" s="22"/>
      <c r="AM304" s="22"/>
      <c r="AN304" s="22"/>
      <c r="AO304" s="22"/>
      <c r="AP304" s="22"/>
      <c r="AQ304" s="22"/>
      <c r="AR304" s="22"/>
      <c r="AS304" s="22"/>
      <c r="AT304" s="22"/>
      <c r="AU304" s="22"/>
      <c r="AV304" s="22"/>
      <c r="AW304" s="22"/>
      <c r="AX304" s="22"/>
      <c r="AY304" s="22"/>
      <c r="AZ304" s="22"/>
      <c r="BA304" s="22"/>
      <c r="BB304" s="22"/>
      <c r="BC304" s="22"/>
      <c r="BD304" s="22" t="s">
        <v>136</v>
      </c>
    </row>
    <row r="305" spans="1:56" ht="15" customHeight="1" x14ac:dyDescent="0.3">
      <c r="A305" s="16"/>
      <c r="B305" s="49"/>
      <c r="C305" s="49"/>
      <c r="D305" s="16"/>
      <c r="E305" s="17"/>
      <c r="F305" s="120"/>
      <c r="G305" s="105" t="str">
        <f>IF(OR(G301="",$H$2=""),"",G301-((365.25*$H$2)/16))</f>
        <v/>
      </c>
      <c r="H305" s="19"/>
      <c r="I305" s="19"/>
      <c r="J305" s="19"/>
      <c r="K305" s="19"/>
      <c r="L305" s="19"/>
      <c r="M305" s="110" t="str">
        <f>IF(OR(M301="",$H$2=""),"",M301+((365.25*$H$2)/16))</f>
        <v/>
      </c>
      <c r="N305" s="17"/>
      <c r="O305" s="17"/>
      <c r="P305" s="22"/>
      <c r="Q305" s="22"/>
      <c r="R305" s="22"/>
      <c r="S305" s="22"/>
      <c r="T305" s="22"/>
      <c r="U305" s="22"/>
      <c r="V305" s="22"/>
      <c r="W305" s="22"/>
      <c r="X305" s="22"/>
      <c r="Y305" s="22"/>
      <c r="Z305" s="22"/>
      <c r="AA305" s="22"/>
      <c r="AB305" s="22"/>
      <c r="AC305" s="22"/>
      <c r="AD305" s="22"/>
      <c r="AE305" s="22"/>
      <c r="AF305" s="22"/>
      <c r="AG305" s="22"/>
      <c r="AH305" s="22"/>
      <c r="AI305" s="22"/>
      <c r="AJ305" s="22"/>
      <c r="AK305" s="22"/>
      <c r="AL305" s="22"/>
      <c r="AM305" s="22"/>
      <c r="AN305" s="22"/>
      <c r="AO305" s="22"/>
      <c r="AP305" s="22"/>
      <c r="AQ305" s="22"/>
      <c r="AR305" s="22"/>
      <c r="AS305" s="22"/>
      <c r="AT305" s="22"/>
      <c r="AU305" s="22"/>
      <c r="AV305" s="22"/>
      <c r="AW305" s="22"/>
      <c r="AX305" s="22"/>
      <c r="AY305" s="22"/>
      <c r="AZ305" s="22"/>
      <c r="BA305" s="22"/>
      <c r="BB305" s="22"/>
      <c r="BC305" s="22"/>
      <c r="BD305" s="22" t="s">
        <v>136</v>
      </c>
    </row>
    <row r="306" spans="1:56" ht="15" customHeight="1" x14ac:dyDescent="0.3">
      <c r="A306" s="16"/>
      <c r="B306" s="49"/>
      <c r="C306" s="49"/>
      <c r="D306" s="16"/>
      <c r="E306" s="17"/>
      <c r="F306" s="120"/>
      <c r="G306" s="19"/>
      <c r="H306" s="19"/>
      <c r="I306" s="19"/>
      <c r="J306" s="19"/>
      <c r="K306" s="19"/>
      <c r="L306" s="19"/>
      <c r="M306" s="19"/>
      <c r="N306" s="17"/>
      <c r="O306" s="17"/>
      <c r="P306" s="22"/>
      <c r="Q306" s="22"/>
      <c r="R306" s="22"/>
      <c r="S306" s="22"/>
      <c r="T306" s="22"/>
      <c r="U306" s="22"/>
      <c r="V306" s="22"/>
      <c r="W306" s="22"/>
      <c r="X306" s="22"/>
      <c r="Y306" s="22"/>
      <c r="Z306" s="22"/>
      <c r="AA306" s="22"/>
      <c r="AB306" s="22"/>
      <c r="AC306" s="22"/>
      <c r="AD306" s="22"/>
      <c r="AE306" s="22"/>
      <c r="AF306" s="22"/>
      <c r="AG306" s="22"/>
      <c r="AH306" s="22"/>
      <c r="AI306" s="22"/>
      <c r="AJ306" s="22"/>
      <c r="AK306" s="22"/>
      <c r="AL306" s="22"/>
      <c r="AM306" s="22"/>
      <c r="AN306" s="22"/>
      <c r="AO306" s="22"/>
      <c r="AP306" s="22"/>
      <c r="AQ306" s="22"/>
      <c r="AR306" s="22"/>
      <c r="AS306" s="22"/>
      <c r="AT306" s="22"/>
      <c r="AU306" s="22"/>
      <c r="AV306" s="22"/>
      <c r="AW306" s="22"/>
      <c r="AX306" s="22"/>
      <c r="AY306" s="22"/>
      <c r="AZ306" s="22"/>
      <c r="BA306" s="22"/>
      <c r="BB306" s="22"/>
      <c r="BC306" s="22"/>
      <c r="BD306" s="22" t="s">
        <v>136</v>
      </c>
    </row>
    <row r="307" spans="1:56" ht="15" customHeight="1" x14ac:dyDescent="0.3">
      <c r="A307" s="16"/>
      <c r="B307" s="49"/>
      <c r="C307" s="49"/>
      <c r="D307" s="16"/>
      <c r="E307" s="17"/>
      <c r="F307" s="17"/>
      <c r="G307" s="17"/>
      <c r="H307" s="17"/>
      <c r="I307" s="17"/>
      <c r="J307" s="17"/>
      <c r="K307" s="17"/>
      <c r="L307" s="17"/>
      <c r="M307" s="19"/>
      <c r="N307" s="17"/>
      <c r="O307" s="17"/>
      <c r="P307" s="22"/>
      <c r="Q307" s="22"/>
      <c r="R307" s="22"/>
      <c r="S307" s="22"/>
      <c r="T307" s="22"/>
      <c r="U307" s="22"/>
      <c r="V307" s="22"/>
      <c r="W307" s="22"/>
      <c r="X307" s="22"/>
      <c r="Y307" s="22"/>
      <c r="Z307" s="22"/>
      <c r="AA307" s="22"/>
      <c r="AB307" s="22"/>
      <c r="AC307" s="22"/>
      <c r="AD307" s="22"/>
      <c r="AE307" s="22"/>
      <c r="AF307" s="22"/>
      <c r="AG307" s="22"/>
      <c r="AH307" s="22"/>
      <c r="AI307" s="22"/>
      <c r="AJ307" s="22"/>
      <c r="AK307" s="22"/>
      <c r="AL307" s="22"/>
      <c r="AM307" s="22"/>
      <c r="AN307" s="22"/>
      <c r="AO307" s="22"/>
      <c r="AP307" s="22"/>
      <c r="AQ307" s="22"/>
      <c r="AR307" s="22"/>
      <c r="AS307" s="22"/>
      <c r="AT307" s="22"/>
      <c r="AU307" s="22"/>
      <c r="AV307" s="22"/>
      <c r="AW307" s="22"/>
      <c r="AX307" s="22"/>
      <c r="AY307" s="22"/>
      <c r="AZ307" s="22"/>
      <c r="BA307" s="22"/>
      <c r="BB307" s="22"/>
      <c r="BC307" s="22"/>
      <c r="BD307" s="22" t="s">
        <v>136</v>
      </c>
    </row>
    <row r="308" spans="1:56" ht="15" customHeight="1" x14ac:dyDescent="0.3">
      <c r="A308" s="16"/>
      <c r="B308" s="141"/>
      <c r="C308" s="133" t="s">
        <v>251</v>
      </c>
      <c r="D308" s="16"/>
      <c r="E308" s="17"/>
      <c r="F308" s="120"/>
      <c r="G308" s="19"/>
      <c r="H308" s="107" t="str">
        <f>IF(OR(J311="",$H$2=""),"",J311+((365.25*$H$2)/8))</f>
        <v/>
      </c>
      <c r="I308" s="19"/>
      <c r="J308" s="19"/>
      <c r="K308" s="19"/>
      <c r="L308" s="114" t="str">
        <f>IF(OR(M301="",$H$2=""),"",M301+((365.25*$H$2)/8))</f>
        <v/>
      </c>
      <c r="M308" s="19"/>
      <c r="N308" s="17"/>
      <c r="O308" s="17"/>
      <c r="P308" s="22"/>
      <c r="Q308" s="22"/>
      <c r="R308" s="22"/>
      <c r="S308" s="22"/>
      <c r="T308" s="22"/>
      <c r="U308" s="22"/>
      <c r="V308" s="22"/>
      <c r="W308" s="22"/>
      <c r="X308" s="22"/>
      <c r="Y308" s="22"/>
      <c r="Z308" s="22"/>
      <c r="AA308" s="22"/>
      <c r="AB308" s="22"/>
      <c r="AC308" s="22"/>
      <c r="AD308" s="22"/>
      <c r="AE308" s="22"/>
      <c r="AF308" s="22"/>
      <c r="AG308" s="22"/>
      <c r="AH308" s="22"/>
      <c r="AI308" s="22"/>
      <c r="AJ308" s="22"/>
      <c r="AK308" s="22"/>
      <c r="AL308" s="22"/>
      <c r="AM308" s="22"/>
      <c r="AN308" s="22"/>
      <c r="AO308" s="22"/>
      <c r="AP308" s="22"/>
      <c r="AQ308" s="22"/>
      <c r="AR308" s="22"/>
      <c r="AS308" s="22"/>
      <c r="AT308" s="22"/>
      <c r="AU308" s="22"/>
      <c r="AV308" s="22"/>
      <c r="AW308" s="22"/>
      <c r="AX308" s="22"/>
      <c r="AY308" s="22"/>
      <c r="AZ308" s="22"/>
      <c r="BA308" s="22"/>
      <c r="BB308" s="22"/>
      <c r="BC308" s="22"/>
      <c r="BD308" s="22" t="s">
        <v>136</v>
      </c>
    </row>
    <row r="309" spans="1:56" ht="15" customHeight="1" x14ac:dyDescent="0.3">
      <c r="A309" s="16"/>
      <c r="B309" s="141"/>
      <c r="C309" s="133"/>
      <c r="D309" s="16"/>
      <c r="E309" s="17"/>
      <c r="F309" s="120"/>
      <c r="G309" s="19"/>
      <c r="H309" s="19"/>
      <c r="I309" s="19"/>
      <c r="J309" s="19"/>
      <c r="K309" s="19"/>
      <c r="L309" s="19"/>
      <c r="M309" s="19"/>
      <c r="N309" s="17"/>
      <c r="O309" s="17"/>
      <c r="P309" s="22"/>
      <c r="Q309" s="22"/>
      <c r="R309" s="22"/>
      <c r="S309" s="22"/>
      <c r="T309" s="22"/>
      <c r="U309" s="22"/>
      <c r="V309" s="22"/>
      <c r="W309" s="22"/>
      <c r="X309" s="22"/>
      <c r="Y309" s="22"/>
      <c r="Z309" s="22"/>
      <c r="AA309" s="22"/>
      <c r="AB309" s="22"/>
      <c r="AC309" s="22"/>
      <c r="AD309" s="22"/>
      <c r="AE309" s="22"/>
      <c r="AF309" s="22"/>
      <c r="AG309" s="22"/>
      <c r="AH309" s="22"/>
      <c r="AI309" s="22"/>
      <c r="AJ309" s="22"/>
      <c r="AK309" s="22"/>
      <c r="AL309" s="22"/>
      <c r="AM309" s="22"/>
      <c r="AN309" s="22"/>
      <c r="AO309" s="22"/>
      <c r="AP309" s="22"/>
      <c r="AQ309" s="22"/>
      <c r="AR309" s="22"/>
      <c r="AS309" s="22"/>
      <c r="AT309" s="22"/>
      <c r="AU309" s="22"/>
      <c r="AV309" s="22"/>
      <c r="AW309" s="22"/>
      <c r="AX309" s="22"/>
      <c r="AY309" s="22"/>
      <c r="AZ309" s="22"/>
      <c r="BA309" s="22"/>
      <c r="BB309" s="22"/>
      <c r="BC309" s="22"/>
      <c r="BD309" s="22" t="s">
        <v>136</v>
      </c>
    </row>
    <row r="310" spans="1:56" ht="15" customHeight="1" x14ac:dyDescent="0.3">
      <c r="A310" s="16"/>
      <c r="B310" s="141"/>
      <c r="C310" s="133"/>
      <c r="D310" s="16"/>
      <c r="E310" s="17"/>
      <c r="F310" s="120"/>
      <c r="G310" s="19"/>
      <c r="H310" s="19"/>
      <c r="I310" s="115" t="str">
        <f>IF(OR(J311="",$H$2=""),"",J311+((365.25*$H$2)/16))</f>
        <v/>
      </c>
      <c r="J310" s="19"/>
      <c r="K310" s="105" t="str">
        <f>IF(OR(J311="",$H$2=""),"",J311-((365.25*$H$2)/16))</f>
        <v/>
      </c>
      <c r="L310" s="19"/>
      <c r="M310" s="19"/>
      <c r="N310" s="17"/>
      <c r="O310" s="17"/>
      <c r="P310" s="22"/>
      <c r="Q310" s="22"/>
      <c r="R310" s="22"/>
      <c r="S310" s="22"/>
      <c r="T310" s="22"/>
      <c r="U310" s="22"/>
      <c r="V310" s="22"/>
      <c r="W310" s="22"/>
      <c r="X310" s="22"/>
      <c r="Y310" s="22"/>
      <c r="Z310" s="22"/>
      <c r="AA310" s="22"/>
      <c r="AB310" s="22"/>
      <c r="AC310" s="22"/>
      <c r="AD310" s="22"/>
      <c r="AE310" s="22"/>
      <c r="AF310" s="22"/>
      <c r="AG310" s="22"/>
      <c r="AH310" s="22"/>
      <c r="AI310" s="22"/>
      <c r="AJ310" s="22"/>
      <c r="AK310" s="22"/>
      <c r="AL310" s="22"/>
      <c r="AM310" s="22"/>
      <c r="AN310" s="22"/>
      <c r="AO310" s="22"/>
      <c r="AP310" s="22"/>
      <c r="AQ310" s="22"/>
      <c r="AR310" s="22"/>
      <c r="AS310" s="22"/>
      <c r="AT310" s="22"/>
      <c r="AU310" s="22"/>
      <c r="AV310" s="22"/>
      <c r="AW310" s="22"/>
      <c r="AX310" s="22"/>
      <c r="AY310" s="22"/>
      <c r="AZ310" s="22"/>
      <c r="BA310" s="22"/>
      <c r="BB310" s="22"/>
      <c r="BC310" s="22"/>
      <c r="BD310" s="22" t="s">
        <v>136</v>
      </c>
    </row>
    <row r="311" spans="1:56" ht="15" customHeight="1" x14ac:dyDescent="0.3">
      <c r="A311" s="16"/>
      <c r="B311" s="15"/>
      <c r="C311" s="133"/>
      <c r="D311" s="16"/>
      <c r="E311" s="17"/>
      <c r="F311" s="120"/>
      <c r="G311" s="19"/>
      <c r="H311" s="19"/>
      <c r="I311" s="19"/>
      <c r="J311" s="116" t="str">
        <f>IF(OR($H$2="",M301=""),"",M301+((365.25*$H$2)/4))</f>
        <v/>
      </c>
      <c r="K311" s="19"/>
      <c r="L311" s="19"/>
      <c r="M311" s="19"/>
      <c r="N311" s="17"/>
      <c r="O311" s="17"/>
      <c r="P311" s="22"/>
      <c r="Q311" s="22"/>
      <c r="R311" s="22"/>
      <c r="S311" s="22"/>
      <c r="T311" s="22"/>
      <c r="U311" s="22"/>
      <c r="V311" s="22"/>
      <c r="W311" s="22"/>
      <c r="X311" s="22"/>
      <c r="Y311" s="22"/>
      <c r="Z311" s="22"/>
      <c r="AA311" s="22"/>
      <c r="AB311" s="22"/>
      <c r="AC311" s="22"/>
      <c r="AD311" s="22"/>
      <c r="AE311" s="22"/>
      <c r="AF311" s="22"/>
      <c r="AG311" s="22"/>
      <c r="AH311" s="22"/>
      <c r="AI311" s="22"/>
      <c r="AJ311" s="22"/>
      <c r="AK311" s="22"/>
      <c r="AL311" s="22"/>
      <c r="AM311" s="22"/>
      <c r="AN311" s="22"/>
      <c r="AO311" s="22"/>
      <c r="AP311" s="22"/>
      <c r="AQ311" s="22"/>
      <c r="AR311" s="22"/>
      <c r="AS311" s="22"/>
      <c r="AT311" s="22"/>
      <c r="AU311" s="22"/>
      <c r="AV311" s="22"/>
      <c r="AW311" s="22"/>
      <c r="AX311" s="22"/>
      <c r="AY311" s="22"/>
      <c r="AZ311" s="22"/>
      <c r="BA311" s="22"/>
      <c r="BB311" s="22"/>
      <c r="BC311" s="22"/>
      <c r="BD311" s="22" t="s">
        <v>136</v>
      </c>
    </row>
    <row r="312" spans="1:56" ht="15" customHeight="1" x14ac:dyDescent="0.3">
      <c r="A312" s="16"/>
      <c r="B312" s="15"/>
      <c r="C312" s="133"/>
      <c r="D312" s="16"/>
      <c r="E312" s="17"/>
      <c r="F312" s="120"/>
      <c r="G312" s="19"/>
      <c r="H312" s="19"/>
      <c r="I312" s="19"/>
      <c r="J312" s="116"/>
      <c r="K312" s="19"/>
      <c r="L312" s="19"/>
      <c r="M312" s="19"/>
      <c r="N312" s="17"/>
      <c r="O312" s="17"/>
      <c r="P312" s="22"/>
      <c r="Q312" s="22"/>
      <c r="R312" s="22"/>
      <c r="S312" s="22"/>
      <c r="T312" s="22"/>
      <c r="U312" s="22"/>
      <c r="V312" s="22"/>
      <c r="W312" s="22"/>
      <c r="X312" s="22"/>
      <c r="Y312" s="22"/>
      <c r="Z312" s="22"/>
      <c r="AA312" s="22"/>
      <c r="AB312" s="22"/>
      <c r="AC312" s="22"/>
      <c r="AD312" s="22"/>
      <c r="AE312" s="22"/>
      <c r="AF312" s="22"/>
      <c r="AG312" s="22"/>
      <c r="AH312" s="22"/>
      <c r="AI312" s="22"/>
      <c r="AJ312" s="22"/>
      <c r="AK312" s="22"/>
      <c r="AL312" s="22"/>
      <c r="AM312" s="22"/>
      <c r="AN312" s="22"/>
      <c r="AO312" s="22"/>
      <c r="AP312" s="22"/>
      <c r="AQ312" s="22"/>
      <c r="AR312" s="22"/>
      <c r="AS312" s="22"/>
      <c r="AT312" s="22"/>
      <c r="AU312" s="22"/>
      <c r="AV312" s="22"/>
      <c r="AW312" s="22"/>
      <c r="AX312" s="22"/>
      <c r="AY312" s="22"/>
      <c r="AZ312" s="22"/>
      <c r="BA312" s="22"/>
      <c r="BB312" s="22"/>
      <c r="BC312" s="22"/>
      <c r="BD312" s="22" t="s">
        <v>136</v>
      </c>
    </row>
    <row r="313" spans="1:56" ht="15" customHeight="1" x14ac:dyDescent="0.3">
      <c r="A313" s="16"/>
      <c r="B313" s="15"/>
      <c r="C313" s="133"/>
      <c r="D313" s="16"/>
      <c r="E313" s="17"/>
      <c r="F313" s="117" t="str">
        <f>IF(F314="","",AD288)</f>
        <v>Your psychosocial journey of kids leaving the nest</v>
      </c>
      <c r="G313" s="19"/>
      <c r="H313" s="19"/>
      <c r="I313" s="19"/>
      <c r="J313" s="19"/>
      <c r="K313" s="19"/>
      <c r="L313" s="19"/>
      <c r="M313" s="19"/>
      <c r="N313" s="17"/>
      <c r="O313" s="17"/>
      <c r="P313" s="22"/>
      <c r="Q313" s="22"/>
      <c r="R313" s="22"/>
      <c r="S313" s="22"/>
      <c r="T313" s="22"/>
      <c r="U313" s="22"/>
      <c r="V313" s="22"/>
      <c r="W313" s="22"/>
      <c r="X313" s="22"/>
      <c r="Y313" s="22"/>
      <c r="Z313" s="22"/>
      <c r="AA313" s="22"/>
      <c r="AB313" s="22"/>
      <c r="AC313" s="22"/>
      <c r="AD313" s="22"/>
      <c r="AE313" s="22"/>
      <c r="AF313" s="22"/>
      <c r="AG313" s="22"/>
      <c r="AH313" s="22"/>
      <c r="AI313" s="22"/>
      <c r="AJ313" s="22"/>
      <c r="AK313" s="22"/>
      <c r="AL313" s="22"/>
      <c r="AM313" s="22"/>
      <c r="AN313" s="22"/>
      <c r="AO313" s="22"/>
      <c r="AP313" s="22"/>
      <c r="AQ313" s="22"/>
      <c r="AR313" s="22"/>
      <c r="AS313" s="22"/>
      <c r="AT313" s="22"/>
      <c r="AU313" s="22"/>
      <c r="AV313" s="22"/>
      <c r="AW313" s="22"/>
      <c r="AX313" s="22"/>
      <c r="AY313" s="22"/>
      <c r="AZ313" s="22"/>
      <c r="BA313" s="22"/>
      <c r="BB313" s="22"/>
      <c r="BC313" s="22"/>
      <c r="BD313" s="22" t="s">
        <v>136</v>
      </c>
    </row>
    <row r="314" spans="1:56" ht="60" customHeight="1" x14ac:dyDescent="0.3">
      <c r="A314" s="16"/>
      <c r="B314" s="15"/>
      <c r="C314" s="49" t="s">
        <v>252</v>
      </c>
      <c r="D314" s="16"/>
      <c r="E314" s="17"/>
      <c r="F314" s="119" t="str">
        <f>IF(J290="","Your psychosocial relationships",AC293)</f>
        <v>Your psychosocial relationships</v>
      </c>
      <c r="G314" s="119"/>
      <c r="H314" s="119"/>
      <c r="I314" s="119"/>
      <c r="J314" s="119"/>
      <c r="K314" s="119"/>
      <c r="L314" s="119"/>
      <c r="M314" s="119"/>
      <c r="N314" s="119"/>
      <c r="O314" s="17"/>
      <c r="P314" s="22"/>
      <c r="Q314" s="22"/>
      <c r="R314" s="22"/>
      <c r="S314" s="22"/>
      <c r="T314" s="22"/>
      <c r="U314" s="22"/>
      <c r="V314" s="22"/>
      <c r="W314" s="22"/>
      <c r="X314" s="22"/>
      <c r="Y314" s="22"/>
      <c r="Z314" s="22"/>
      <c r="AA314" s="22"/>
      <c r="AB314" s="22"/>
      <c r="AC314" s="22"/>
      <c r="AD314" s="22"/>
      <c r="AE314" s="22"/>
      <c r="AF314" s="22"/>
      <c r="AG314" s="22"/>
      <c r="AH314" s="22"/>
      <c r="AI314" s="22"/>
      <c r="AJ314" s="22"/>
      <c r="AK314" s="22"/>
      <c r="AL314" s="22"/>
      <c r="AM314" s="22"/>
      <c r="AN314" s="22"/>
      <c r="AO314" s="22"/>
      <c r="AP314" s="22"/>
      <c r="AQ314" s="22"/>
      <c r="AR314" s="22"/>
      <c r="AS314" s="22"/>
      <c r="AT314" s="22"/>
      <c r="AU314" s="22"/>
      <c r="AV314" s="22"/>
      <c r="AW314" s="22"/>
      <c r="AX314" s="22"/>
      <c r="AY314" s="22"/>
      <c r="AZ314" s="22"/>
      <c r="BA314" s="22"/>
      <c r="BB314" s="22"/>
      <c r="BC314" s="22"/>
      <c r="BD314" s="22" t="s">
        <v>136</v>
      </c>
    </row>
    <row r="315" spans="1:56" ht="60" customHeight="1" x14ac:dyDescent="0.3">
      <c r="A315" s="16"/>
      <c r="B315" s="15"/>
      <c r="C315" s="49"/>
      <c r="D315" s="16"/>
      <c r="E315" s="17"/>
      <c r="F315" s="119" t="str">
        <f>IF(J290="","Your age level psychosocial development",AC295)</f>
        <v>Your age level psychosocial development</v>
      </c>
      <c r="G315" s="119"/>
      <c r="H315" s="119"/>
      <c r="I315" s="119"/>
      <c r="J315" s="119"/>
      <c r="K315" s="119"/>
      <c r="L315" s="119"/>
      <c r="M315" s="119"/>
      <c r="N315" s="119"/>
      <c r="O315" s="17"/>
      <c r="P315" s="22"/>
      <c r="Q315" s="22"/>
      <c r="R315" s="22"/>
      <c r="S315" s="22"/>
      <c r="T315" s="22"/>
      <c r="U315" s="22"/>
      <c r="V315" s="22"/>
      <c r="W315" s="22"/>
      <c r="X315" s="22"/>
      <c r="Y315" s="22"/>
      <c r="Z315" s="22"/>
      <c r="AA315" s="22"/>
      <c r="AB315" s="22"/>
      <c r="AC315" s="22"/>
      <c r="AD315" s="22"/>
      <c r="AE315" s="22"/>
      <c r="AF315" s="22"/>
      <c r="AG315" s="22"/>
      <c r="AH315" s="22"/>
      <c r="AI315" s="22"/>
      <c r="AJ315" s="22"/>
      <c r="AK315" s="22"/>
      <c r="AL315" s="22"/>
      <c r="AM315" s="22"/>
      <c r="AN315" s="22"/>
      <c r="AO315" s="22"/>
      <c r="AP315" s="22"/>
      <c r="AQ315" s="22"/>
      <c r="AR315" s="22"/>
      <c r="AS315" s="22"/>
      <c r="AT315" s="22"/>
      <c r="AU315" s="22"/>
      <c r="AV315" s="22"/>
      <c r="AW315" s="22"/>
      <c r="AX315" s="22"/>
      <c r="AY315" s="22"/>
      <c r="AZ315" s="22"/>
      <c r="BA315" s="22"/>
      <c r="BB315" s="22"/>
      <c r="BC315" s="22"/>
      <c r="BD315" s="22" t="s">
        <v>136</v>
      </c>
    </row>
    <row r="316" spans="1:56" ht="60" customHeight="1" x14ac:dyDescent="0.3">
      <c r="A316" s="16"/>
      <c r="B316" s="98" t="s">
        <v>253</v>
      </c>
      <c r="C316" s="141"/>
      <c r="D316" s="16"/>
      <c r="E316" s="17"/>
      <c r="F316" s="138" t="str">
        <f>IF(J290="","Your evolving psychosocial orientation",AC299)</f>
        <v>Your evolving psychosocial orientation</v>
      </c>
      <c r="G316" s="149"/>
      <c r="H316" s="149"/>
      <c r="I316" s="149"/>
      <c r="J316" s="149"/>
      <c r="K316" s="149"/>
      <c r="L316" s="149"/>
      <c r="M316" s="149"/>
      <c r="N316" s="149"/>
      <c r="O316" s="17"/>
      <c r="P316" s="22"/>
      <c r="Q316" s="22"/>
      <c r="R316" s="22"/>
      <c r="S316" s="22"/>
      <c r="T316" s="22"/>
      <c r="U316" s="22"/>
      <c r="V316" s="22"/>
      <c r="W316" s="22"/>
      <c r="X316" s="22"/>
      <c r="Y316" s="22"/>
      <c r="Z316" s="22"/>
      <c r="AA316" s="22"/>
      <c r="AB316" s="22"/>
      <c r="AC316" s="22"/>
      <c r="AD316" s="22"/>
      <c r="AE316" s="22"/>
      <c r="AF316" s="22"/>
      <c r="AG316" s="22"/>
      <c r="AH316" s="22"/>
      <c r="AI316" s="22"/>
      <c r="AJ316" s="22"/>
      <c r="AK316" s="22"/>
      <c r="AL316" s="22"/>
      <c r="AM316" s="22"/>
      <c r="AN316" s="22"/>
      <c r="AO316" s="22"/>
      <c r="AP316" s="22"/>
      <c r="AQ316" s="22"/>
      <c r="AR316" s="22"/>
      <c r="AS316" s="22"/>
      <c r="AT316" s="22"/>
      <c r="AU316" s="22"/>
      <c r="AV316" s="22"/>
      <c r="AW316" s="22"/>
      <c r="AX316" s="22"/>
      <c r="AY316" s="22"/>
      <c r="AZ316" s="22"/>
      <c r="BA316" s="22"/>
      <c r="BB316" s="22"/>
      <c r="BC316" s="22"/>
      <c r="BD316" s="22" t="s">
        <v>136</v>
      </c>
    </row>
    <row r="317" spans="1:56" ht="15" customHeight="1" x14ac:dyDescent="0.3">
      <c r="A317" s="16"/>
      <c r="B317" s="98"/>
      <c r="C317" s="141"/>
      <c r="D317" s="16"/>
      <c r="E317" s="17"/>
      <c r="F317" s="120"/>
      <c r="G317" s="19"/>
      <c r="H317" s="19"/>
      <c r="I317" s="19"/>
      <c r="J317" s="19"/>
      <c r="K317" s="19"/>
      <c r="L317" s="19"/>
      <c r="M317" s="19"/>
      <c r="N317" s="17"/>
      <c r="O317" s="17"/>
      <c r="P317" s="22"/>
      <c r="Q317" s="22"/>
      <c r="R317" s="22"/>
      <c r="S317" s="22"/>
      <c r="T317" s="22"/>
      <c r="U317" s="22"/>
      <c r="V317" s="22"/>
      <c r="W317" s="22"/>
      <c r="X317" s="22"/>
      <c r="Y317" s="22"/>
      <c r="Z317" s="22"/>
      <c r="AA317" s="22"/>
      <c r="AB317" s="22"/>
      <c r="AC317" s="22"/>
      <c r="AD317" s="22"/>
      <c r="AE317" s="22"/>
      <c r="AF317" s="22"/>
      <c r="AG317" s="22"/>
      <c r="AH317" s="22"/>
      <c r="AI317" s="22"/>
      <c r="AJ317" s="22"/>
      <c r="AK317" s="22"/>
      <c r="AL317" s="22"/>
      <c r="AM317" s="22"/>
      <c r="AN317" s="22"/>
      <c r="AO317" s="22"/>
      <c r="AP317" s="22"/>
      <c r="AQ317" s="22"/>
      <c r="AR317" s="22"/>
      <c r="AS317" s="22"/>
      <c r="AT317" s="22"/>
      <c r="AU317" s="22"/>
      <c r="AV317" s="22"/>
      <c r="AW317" s="22"/>
      <c r="AX317" s="22"/>
      <c r="AY317" s="22"/>
      <c r="AZ317" s="22"/>
      <c r="BA317" s="22"/>
      <c r="BB317" s="22"/>
      <c r="BC317" s="22"/>
      <c r="BD317" s="22" t="s">
        <v>136</v>
      </c>
    </row>
    <row r="318" spans="1:56" ht="15" customHeight="1" x14ac:dyDescent="0.3">
      <c r="A318" s="16"/>
      <c r="B318" s="98"/>
      <c r="C318" s="141"/>
      <c r="D318" s="16"/>
      <c r="E318" s="17"/>
      <c r="F318" s="120"/>
      <c r="G318" s="19"/>
      <c r="H318" s="19"/>
      <c r="I318" s="19"/>
      <c r="J318" s="19"/>
      <c r="K318" s="19"/>
      <c r="L318" s="19"/>
      <c r="M318" s="19"/>
      <c r="N318" s="17"/>
      <c r="O318" s="17"/>
      <c r="P318" s="22"/>
      <c r="Q318" s="22"/>
      <c r="R318" s="22"/>
      <c r="S318" s="22"/>
      <c r="T318" s="22"/>
      <c r="U318" s="22"/>
      <c r="V318" s="22"/>
      <c r="W318" s="22"/>
      <c r="X318" s="22"/>
      <c r="Y318" s="22"/>
      <c r="Z318" s="22"/>
      <c r="AA318" s="22"/>
      <c r="AB318" s="22"/>
      <c r="AC318" s="22"/>
      <c r="AD318" s="22"/>
      <c r="AE318" s="22"/>
      <c r="AF318" s="22"/>
      <c r="AG318" s="22"/>
      <c r="AH318" s="22"/>
      <c r="AI318" s="22"/>
      <c r="AJ318" s="22"/>
      <c r="AK318" s="22"/>
      <c r="AL318" s="22"/>
      <c r="AM318" s="22"/>
      <c r="AN318" s="22"/>
      <c r="AO318" s="22"/>
      <c r="AP318" s="22"/>
      <c r="AQ318" s="22"/>
      <c r="AR318" s="22"/>
      <c r="AS318" s="22"/>
      <c r="AT318" s="22"/>
      <c r="AU318" s="22"/>
      <c r="AV318" s="22"/>
      <c r="AW318" s="22"/>
      <c r="AX318" s="22"/>
      <c r="AY318" s="22"/>
      <c r="AZ318" s="22"/>
      <c r="BA318" s="22"/>
      <c r="BB318" s="22"/>
      <c r="BC318" s="22"/>
      <c r="BD318" s="22" t="s">
        <v>136</v>
      </c>
    </row>
    <row r="319" spans="1:56" ht="15" customHeight="1" x14ac:dyDescent="0.3">
      <c r="A319" s="16"/>
      <c r="B319" s="15"/>
      <c r="C319" s="15"/>
      <c r="D319" s="16"/>
      <c r="E319" s="17"/>
      <c r="F319" s="120"/>
      <c r="G319" s="19"/>
      <c r="H319" s="19"/>
      <c r="I319" s="19"/>
      <c r="J319" s="19"/>
      <c r="K319" s="19"/>
      <c r="L319" s="19"/>
      <c r="M319" s="19"/>
      <c r="N319" s="17"/>
      <c r="O319" s="17"/>
      <c r="P319" s="22"/>
      <c r="Q319" s="22"/>
      <c r="R319" s="22"/>
      <c r="S319" s="22"/>
      <c r="T319" s="22"/>
      <c r="U319" s="22"/>
      <c r="V319" s="22"/>
      <c r="W319" s="22"/>
      <c r="X319" s="22"/>
      <c r="Y319" s="22"/>
      <c r="Z319" s="22"/>
      <c r="AA319" s="22"/>
      <c r="AB319" s="22"/>
      <c r="AC319" s="22"/>
      <c r="AD319" s="22"/>
      <c r="AE319" s="22"/>
      <c r="AF319" s="22"/>
      <c r="AG319" s="22"/>
      <c r="AH319" s="22"/>
      <c r="AI319" s="22"/>
      <c r="AJ319" s="22"/>
      <c r="AK319" s="22"/>
      <c r="AL319" s="22"/>
      <c r="AM319" s="22"/>
      <c r="AN319" s="22"/>
      <c r="AO319" s="22"/>
      <c r="AP319" s="22"/>
      <c r="AQ319" s="22"/>
      <c r="AR319" s="22"/>
      <c r="AS319" s="22"/>
      <c r="AT319" s="22"/>
      <c r="AU319" s="22"/>
      <c r="AV319" s="22"/>
      <c r="AW319" s="22"/>
      <c r="AX319" s="22"/>
      <c r="AY319" s="22"/>
      <c r="AZ319" s="22"/>
      <c r="BA319" s="22"/>
      <c r="BB319" s="22"/>
      <c r="BC319" s="22"/>
      <c r="BD319" s="22" t="s">
        <v>136</v>
      </c>
    </row>
    <row r="320" spans="1:56" ht="30" customHeight="1" x14ac:dyDescent="0.6">
      <c r="A320" s="125" t="s">
        <v>254</v>
      </c>
      <c r="B320" s="90"/>
      <c r="C320" s="90"/>
      <c r="D320" s="199" t="s">
        <v>489</v>
      </c>
      <c r="E320" s="92" t="s">
        <v>255</v>
      </c>
      <c r="F320" s="93"/>
      <c r="G320" s="93"/>
      <c r="H320" s="93"/>
      <c r="I320" s="93"/>
      <c r="J320" s="93"/>
      <c r="K320" s="93"/>
      <c r="L320" s="93"/>
      <c r="M320" s="93"/>
      <c r="N320" s="93"/>
      <c r="O320" s="94" t="s">
        <v>256</v>
      </c>
      <c r="P320" s="22"/>
      <c r="Q320" s="22"/>
      <c r="R320" s="22"/>
      <c r="S320" s="22"/>
      <c r="T320" s="22"/>
      <c r="U320" s="22"/>
      <c r="V320" s="22"/>
      <c r="W320" s="22"/>
      <c r="X320" s="22"/>
      <c r="Y320" s="22"/>
      <c r="Z320" s="22"/>
      <c r="AA320" s="95">
        <f>AA288+1</f>
        <v>10</v>
      </c>
      <c r="AB320" s="22"/>
      <c r="AC320" s="22"/>
      <c r="AD320" s="96" t="s">
        <v>257</v>
      </c>
      <c r="AE320" s="22"/>
      <c r="AF320" s="22"/>
      <c r="AG320" s="22"/>
      <c r="AH320" s="22"/>
      <c r="AI320" s="22"/>
      <c r="AJ320" s="22"/>
      <c r="AK320" s="22"/>
      <c r="AL320" s="22"/>
      <c r="AM320" s="22"/>
      <c r="AN320" s="22"/>
      <c r="AO320" s="22"/>
      <c r="AP320" s="22"/>
      <c r="AQ320" s="22"/>
      <c r="AR320" s="22"/>
      <c r="AS320" s="22"/>
      <c r="AT320" s="22"/>
      <c r="AU320" s="22"/>
      <c r="AV320" s="22"/>
      <c r="AW320" s="22"/>
      <c r="AX320" s="22"/>
      <c r="AY320" s="22"/>
      <c r="AZ320" s="22"/>
      <c r="BA320" s="22"/>
      <c r="BB320" s="22"/>
      <c r="BC320" s="22"/>
      <c r="BD320" s="22" t="s">
        <v>136</v>
      </c>
    </row>
    <row r="321" spans="1:56" ht="15" customHeight="1" x14ac:dyDescent="0.3">
      <c r="A321" s="16"/>
      <c r="B321" s="15"/>
      <c r="C321" s="15"/>
      <c r="D321" s="16"/>
      <c r="E321" s="17"/>
      <c r="F321" s="17"/>
      <c r="G321" s="19"/>
      <c r="H321" s="19"/>
      <c r="I321" s="19"/>
      <c r="J321" s="19"/>
      <c r="K321" s="19"/>
      <c r="L321" s="19"/>
      <c r="M321" s="19"/>
      <c r="N321" s="17"/>
      <c r="O321" s="17"/>
      <c r="P321" s="22"/>
      <c r="Q321" s="22"/>
      <c r="R321" s="22"/>
      <c r="S321" s="22"/>
      <c r="T321" s="22"/>
      <c r="U321" s="22"/>
      <c r="V321" s="22"/>
      <c r="W321" s="22"/>
      <c r="X321" s="22"/>
      <c r="Y321" s="22"/>
      <c r="Z321" s="22"/>
      <c r="AA321" s="97">
        <f ca="1">IF(AND(J322&lt;$AA$1,J323&gt;$AA$1),1,0)</f>
        <v>0</v>
      </c>
      <c r="AB321" s="22"/>
      <c r="AC321" s="22"/>
      <c r="AD321" s="26"/>
      <c r="AE321" s="27" t="s">
        <v>4</v>
      </c>
      <c r="AF321" s="23">
        <f>$AL$2</f>
        <v>0</v>
      </c>
      <c r="AG321" s="22"/>
      <c r="AH321" s="31"/>
      <c r="AI321" s="32" t="s">
        <v>7</v>
      </c>
      <c r="AJ321" s="24">
        <f>$AL$3</f>
        <v>0</v>
      </c>
      <c r="AK321" s="22"/>
      <c r="AL321" s="22"/>
      <c r="AM321" s="22"/>
      <c r="AN321" s="22"/>
      <c r="AO321" s="22"/>
      <c r="AP321" s="22"/>
      <c r="AQ321" s="22"/>
      <c r="AR321" s="22"/>
      <c r="AS321" s="22"/>
      <c r="AT321" s="22"/>
      <c r="AU321" s="22"/>
      <c r="AV321" s="22"/>
      <c r="AW321" s="22"/>
      <c r="AX321" s="22"/>
      <c r="AY321" s="22"/>
      <c r="AZ321" s="22"/>
      <c r="BA321" s="22"/>
      <c r="BB321" s="22"/>
      <c r="BC321" s="22"/>
      <c r="BD321" s="22" t="s">
        <v>136</v>
      </c>
    </row>
    <row r="322" spans="1:56" ht="15" customHeight="1" thickBot="1" x14ac:dyDescent="0.35">
      <c r="A322" s="16"/>
      <c r="B322" s="126" t="s">
        <v>258</v>
      </c>
      <c r="C322" s="126"/>
      <c r="D322" s="16"/>
      <c r="E322" s="17"/>
      <c r="F322" s="120"/>
      <c r="G322" s="19"/>
      <c r="H322" s="19"/>
      <c r="I322" s="19"/>
      <c r="J322" s="99" t="str">
        <f>IF(J291="","",J291)</f>
        <v/>
      </c>
      <c r="K322" s="19"/>
      <c r="L322" s="19"/>
      <c r="M322" s="19"/>
      <c r="N322" s="17"/>
      <c r="O322" s="17"/>
      <c r="P322" s="22"/>
      <c r="Q322" s="22"/>
      <c r="R322" s="22"/>
      <c r="S322" s="22"/>
      <c r="T322" s="22"/>
      <c r="U322" s="22"/>
      <c r="V322" s="22"/>
      <c r="W322" s="22"/>
      <c r="X322" s="22"/>
      <c r="Y322" s="22"/>
      <c r="Z322" s="22"/>
      <c r="AA322" s="22"/>
      <c r="AB322" s="22"/>
      <c r="AC322" s="22"/>
      <c r="AD322" s="22"/>
      <c r="AE322" s="22"/>
      <c r="AF322" s="22"/>
      <c r="AG322" s="22"/>
      <c r="AH322" s="22"/>
      <c r="AI322" s="22"/>
      <c r="AJ322" s="22"/>
      <c r="AK322" s="22"/>
      <c r="AL322" s="22"/>
      <c r="AM322" s="22"/>
      <c r="AN322" s="22"/>
      <c r="AO322" s="22"/>
      <c r="AP322" s="22"/>
      <c r="AQ322" s="22"/>
      <c r="AR322" s="22"/>
      <c r="AS322" s="22"/>
      <c r="AT322" s="22"/>
      <c r="AU322" s="22"/>
      <c r="AV322" s="22"/>
      <c r="AW322" s="22"/>
      <c r="AX322" s="22"/>
      <c r="AY322" s="22"/>
      <c r="AZ322" s="22"/>
      <c r="BA322" s="22"/>
      <c r="BB322" s="22"/>
      <c r="BC322" s="22"/>
      <c r="BD322" s="22" t="s">
        <v>136</v>
      </c>
    </row>
    <row r="323" spans="1:56" ht="15" customHeight="1" thickTop="1" x14ac:dyDescent="0.3">
      <c r="A323" s="16"/>
      <c r="B323" s="126"/>
      <c r="C323" s="126"/>
      <c r="D323" s="16"/>
      <c r="E323" s="17"/>
      <c r="F323" s="120"/>
      <c r="G323" s="19"/>
      <c r="H323" s="19"/>
      <c r="I323" s="19"/>
      <c r="J323" s="100" t="str">
        <f>IF(OR($H$2="",G333=""),"",G333+((365.25*$H$2)/4))</f>
        <v/>
      </c>
      <c r="K323" s="19"/>
      <c r="L323" s="19"/>
      <c r="M323" s="19"/>
      <c r="N323" s="17"/>
      <c r="O323" s="17"/>
      <c r="P323" s="22"/>
      <c r="Q323" s="22"/>
      <c r="R323" s="22"/>
      <c r="S323" s="22"/>
      <c r="T323" s="22"/>
      <c r="U323" s="22"/>
      <c r="V323" s="22"/>
      <c r="W323" s="22"/>
      <c r="X323" s="22"/>
      <c r="Y323" s="22"/>
      <c r="Z323" s="22"/>
      <c r="AA323" s="101">
        <f ca="1">IF(J322&gt;$AA$1,1,0)</f>
        <v>1</v>
      </c>
      <c r="AB323" s="102" t="s">
        <v>130</v>
      </c>
      <c r="AC323" s="103" t="str">
        <f ca="1">IF(AND($AA$1&gt;J322,$AA$1&lt;J323),AD323,AD324)</f>
        <v>Or that</v>
      </c>
      <c r="AD323" s="103" t="s">
        <v>131</v>
      </c>
      <c r="AE323" s="22"/>
      <c r="AF323" s="22"/>
      <c r="AG323" s="22"/>
      <c r="AH323" s="22"/>
      <c r="AI323" s="22"/>
      <c r="AJ323" s="22"/>
      <c r="AK323" s="22"/>
      <c r="AL323" s="22"/>
      <c r="AM323" s="22"/>
      <c r="AN323" s="22"/>
      <c r="AO323" s="22"/>
      <c r="AP323" s="22"/>
      <c r="AQ323" s="22"/>
      <c r="AR323" s="22"/>
      <c r="AS323" s="22"/>
      <c r="AT323" s="22"/>
      <c r="AU323" s="22"/>
      <c r="AV323" s="22"/>
      <c r="AW323" s="22"/>
      <c r="AX323" s="22"/>
      <c r="AY323" s="22"/>
      <c r="AZ323" s="22"/>
      <c r="BA323" s="22"/>
      <c r="BB323" s="22"/>
      <c r="BC323" s="22"/>
      <c r="BD323" s="22" t="s">
        <v>136</v>
      </c>
    </row>
    <row r="324" spans="1:56" ht="15" customHeight="1" x14ac:dyDescent="0.3">
      <c r="A324" s="16"/>
      <c r="B324" s="126"/>
      <c r="C324" s="126"/>
      <c r="D324" s="16"/>
      <c r="E324" s="17"/>
      <c r="F324" s="120"/>
      <c r="G324" s="19"/>
      <c r="H324" s="19"/>
      <c r="I324" s="104" t="str">
        <f>IF(OR(J323="",$H$2=""),"",J323-((365.25*$H$2)/16))</f>
        <v/>
      </c>
      <c r="J324" s="19"/>
      <c r="K324" s="105" t="str">
        <f>IF(OR(J322="",$H$2=""),"",J322+((365.25*$H$2)/16))</f>
        <v/>
      </c>
      <c r="L324" s="19"/>
      <c r="M324" s="19"/>
      <c r="N324" s="17"/>
      <c r="O324" s="17"/>
      <c r="P324" s="22"/>
      <c r="Q324" s="22"/>
      <c r="R324" s="22"/>
      <c r="S324" s="22"/>
      <c r="T324" s="22"/>
      <c r="U324" s="22"/>
      <c r="V324" s="22"/>
      <c r="W324" s="22"/>
      <c r="X324" s="22"/>
      <c r="Y324" s="22"/>
      <c r="Z324" s="22"/>
      <c r="AA324" s="22"/>
      <c r="AB324" s="22"/>
      <c r="AC324" s="103"/>
      <c r="AD324" s="103" t="s">
        <v>132</v>
      </c>
      <c r="AE324" s="22"/>
      <c r="AF324" s="22"/>
      <c r="AG324" s="22"/>
      <c r="AH324" s="22"/>
      <c r="AI324" s="22"/>
      <c r="AJ324" s="22"/>
      <c r="AK324" s="22"/>
      <c r="AL324" s="22"/>
      <c r="AM324" s="22"/>
      <c r="AN324" s="22"/>
      <c r="AO324" s="22"/>
      <c r="AP324" s="22"/>
      <c r="AQ324" s="22"/>
      <c r="AR324" s="22"/>
      <c r="AS324" s="22"/>
      <c r="AT324" s="22"/>
      <c r="AU324" s="22"/>
      <c r="AV324" s="22"/>
      <c r="AW324" s="22"/>
      <c r="AX324" s="22"/>
      <c r="AY324" s="22"/>
      <c r="AZ324" s="22"/>
      <c r="BA324" s="22"/>
      <c r="BB324" s="22"/>
      <c r="BC324" s="22"/>
      <c r="BD324" s="22" t="s">
        <v>136</v>
      </c>
    </row>
    <row r="325" spans="1:56" ht="15" customHeight="1" x14ac:dyDescent="0.3">
      <c r="A325" s="16"/>
      <c r="B325" s="126" t="s">
        <v>259</v>
      </c>
      <c r="C325" s="15"/>
      <c r="D325" s="16"/>
      <c r="E325" s="17"/>
      <c r="F325" s="120"/>
      <c r="G325" s="19"/>
      <c r="H325" s="19"/>
      <c r="I325" s="19"/>
      <c r="J325" s="19"/>
      <c r="K325" s="19"/>
      <c r="L325" s="19"/>
      <c r="M325" s="19"/>
      <c r="N325" s="17"/>
      <c r="O325" s="17"/>
      <c r="P325" s="22"/>
      <c r="Q325" s="22"/>
      <c r="R325" s="22"/>
      <c r="S325" s="22"/>
      <c r="T325" s="22"/>
      <c r="U325" s="22"/>
      <c r="V325" s="22"/>
      <c r="W325" s="22"/>
      <c r="X325" s="22"/>
      <c r="Y325" s="22"/>
      <c r="Z325" s="22"/>
      <c r="AA325" s="101">
        <f ca="1">IF(M333&gt;$AA$1,1,0)</f>
        <v>1</v>
      </c>
      <c r="AB325" s="106" t="s">
        <v>134</v>
      </c>
      <c r="AC325" s="200" t="str">
        <f ca="1">IF(J$323&lt;$AA$1,AD325,AD326)</f>
        <v>You will begin to experience what is commonly called a midlife crisis. Discontent creeps in with the direction of your life. You may long to recapture your youth. You may quit your job to start your own venture. You will yearn to try new things. You may pick up a new hobby. You will likely try to live your dreams, while you still can.</v>
      </c>
      <c r="AD325" s="22" t="s">
        <v>260</v>
      </c>
      <c r="AE325" s="22"/>
      <c r="AF325" s="22"/>
      <c r="AG325" s="22"/>
      <c r="AH325" s="22"/>
      <c r="AI325" s="22"/>
      <c r="AJ325" s="22"/>
      <c r="AK325" s="22"/>
      <c r="AL325" s="22"/>
      <c r="AM325" s="22"/>
      <c r="AN325" s="22"/>
      <c r="AO325" s="22"/>
      <c r="AP325" s="22"/>
      <c r="AQ325" s="22"/>
      <c r="AR325" s="22"/>
      <c r="AS325" s="22"/>
      <c r="AT325" s="22"/>
      <c r="AU325" s="22"/>
      <c r="AV325" s="22"/>
      <c r="AW325" s="22"/>
      <c r="AX325" s="22"/>
      <c r="AY325" s="22"/>
      <c r="AZ325" s="22"/>
      <c r="BA325" s="22"/>
      <c r="BB325" s="22"/>
      <c r="BC325" s="22"/>
      <c r="BD325" s="22" t="s">
        <v>136</v>
      </c>
    </row>
    <row r="326" spans="1:56" ht="15" customHeight="1" x14ac:dyDescent="0.3">
      <c r="A326" s="16"/>
      <c r="B326" s="126"/>
      <c r="C326" s="15"/>
      <c r="D326" s="16"/>
      <c r="E326" s="17"/>
      <c r="F326" s="120"/>
      <c r="G326" s="19"/>
      <c r="H326" s="107" t="str">
        <f>IF(OR(G333="",$H$2=""),"",G333+((365.25*$H$2)/8))</f>
        <v/>
      </c>
      <c r="I326" s="19"/>
      <c r="J326" s="19"/>
      <c r="K326" s="19"/>
      <c r="L326" s="108" t="str">
        <f>IF(OR(M333="",$H$2=""),"",M333-((365.25*$H$2)/8))</f>
        <v/>
      </c>
      <c r="M326" s="19"/>
      <c r="N326" s="17"/>
      <c r="O326" s="17"/>
      <c r="P326" s="22"/>
      <c r="Q326" s="22"/>
      <c r="R326" s="22"/>
      <c r="S326" s="22"/>
      <c r="T326" s="22"/>
      <c r="U326" s="22"/>
      <c r="V326" s="22"/>
      <c r="W326" s="22"/>
      <c r="X326" s="22"/>
      <c r="Y326" s="22"/>
      <c r="Z326" s="22"/>
      <c r="AA326" s="22"/>
      <c r="AB326" s="22"/>
      <c r="AC326" s="202"/>
      <c r="AD326" s="22" t="s">
        <v>514</v>
      </c>
      <c r="AE326" s="22"/>
      <c r="AF326" s="22"/>
      <c r="AG326" s="22"/>
      <c r="AH326" s="22"/>
      <c r="AI326" s="22"/>
      <c r="AJ326" s="22"/>
      <c r="AK326" s="22"/>
      <c r="AL326" s="22"/>
      <c r="AM326" s="22"/>
      <c r="AN326" s="22"/>
      <c r="AO326" s="22"/>
      <c r="AP326" s="22"/>
      <c r="AQ326" s="22"/>
      <c r="AR326" s="22"/>
      <c r="AS326" s="22"/>
      <c r="AT326" s="22"/>
      <c r="AU326" s="22"/>
      <c r="AV326" s="22"/>
      <c r="AW326" s="22"/>
      <c r="AX326" s="22"/>
      <c r="AY326" s="22"/>
      <c r="AZ326" s="22"/>
      <c r="BA326" s="22"/>
      <c r="BB326" s="22"/>
      <c r="BC326" s="22"/>
      <c r="BD326" s="22" t="s">
        <v>136</v>
      </c>
    </row>
    <row r="327" spans="1:56" ht="15" customHeight="1" x14ac:dyDescent="0.3">
      <c r="A327" s="16"/>
      <c r="B327" s="126"/>
      <c r="C327" s="15"/>
      <c r="D327" s="16"/>
      <c r="E327" s="17"/>
      <c r="F327" s="120"/>
      <c r="G327" s="19"/>
      <c r="H327" s="19"/>
      <c r="I327" s="19"/>
      <c r="J327" s="19"/>
      <c r="K327" s="19"/>
      <c r="L327" s="19"/>
      <c r="M327" s="19"/>
      <c r="N327" s="17"/>
      <c r="O327" s="17"/>
      <c r="P327" s="22"/>
      <c r="Q327" s="22"/>
      <c r="R327" s="22"/>
      <c r="S327" s="22"/>
      <c r="T327" s="22"/>
      <c r="U327" s="22"/>
      <c r="V327" s="22"/>
      <c r="W327" s="22"/>
      <c r="X327" s="22"/>
      <c r="Y327" s="22"/>
      <c r="Z327" s="22"/>
      <c r="AA327" s="101">
        <f ca="1">IF(J343&gt;$AA$1,1,0)</f>
        <v>1</v>
      </c>
      <c r="AB327" s="106" t="s">
        <v>138</v>
      </c>
      <c r="AC327" s="200" t="str">
        <f t="shared" ref="AC327" ca="1" si="38">IF(J$323&lt;$AA$1,AD327,AD328)</f>
        <v>According to Kohlberg, you may never reach the sixth stage of moral reasoning. If expecting social norms to satisfy your hopes and dreams, you face disappointment about midlife. You may question those norms, or try on new ones.</v>
      </c>
      <c r="AD327" s="22" t="s">
        <v>261</v>
      </c>
      <c r="AE327" s="22"/>
      <c r="AF327" s="22"/>
      <c r="AG327" s="22"/>
      <c r="AH327" s="22"/>
      <c r="AI327" s="22"/>
      <c r="AJ327" s="22"/>
      <c r="AK327" s="22"/>
      <c r="AL327" s="22"/>
      <c r="AM327" s="22"/>
      <c r="AN327" s="22"/>
      <c r="AO327" s="22"/>
      <c r="AP327" s="22"/>
      <c r="AQ327" s="22"/>
      <c r="AR327" s="22"/>
      <c r="AS327" s="22"/>
      <c r="AT327" s="22"/>
      <c r="AU327" s="22"/>
      <c r="AV327" s="22"/>
      <c r="AW327" s="22"/>
      <c r="AX327" s="22"/>
      <c r="AY327" s="22"/>
      <c r="AZ327" s="22"/>
      <c r="BA327" s="22"/>
      <c r="BB327" s="22"/>
      <c r="BC327" s="22"/>
      <c r="BD327" s="22" t="s">
        <v>136</v>
      </c>
    </row>
    <row r="328" spans="1:56" ht="15" customHeight="1" x14ac:dyDescent="0.3">
      <c r="A328" s="16"/>
      <c r="B328" s="126"/>
      <c r="C328" s="15"/>
      <c r="D328" s="16"/>
      <c r="E328" s="17"/>
      <c r="F328" s="120"/>
      <c r="G328" s="19"/>
      <c r="H328" s="19"/>
      <c r="I328" s="19"/>
      <c r="J328" s="19"/>
      <c r="K328" s="19"/>
      <c r="L328" s="19"/>
      <c r="M328" s="19"/>
      <c r="N328" s="17"/>
      <c r="O328" s="17"/>
      <c r="P328" s="22"/>
      <c r="Q328" s="22"/>
      <c r="R328" s="22"/>
      <c r="S328" s="22"/>
      <c r="T328" s="22"/>
      <c r="U328" s="22"/>
      <c r="V328" s="22"/>
      <c r="W328" s="22"/>
      <c r="X328" s="22"/>
      <c r="Y328" s="22"/>
      <c r="Z328" s="22"/>
      <c r="AA328" s="22"/>
      <c r="AB328" s="22"/>
      <c r="AC328" s="202"/>
      <c r="AD328" s="22" t="str">
        <f>AD327</f>
        <v>According to Kohlberg, you may never reach the sixth stage of moral reasoning. If expecting social norms to satisfy your hopes and dreams, you face disappointment about midlife. You may question those norms, or try on new ones.</v>
      </c>
      <c r="AE328" s="22"/>
      <c r="AF328" s="22"/>
      <c r="AG328" s="22"/>
      <c r="AH328" s="22"/>
      <c r="AI328" s="22"/>
      <c r="AJ328" s="22"/>
      <c r="AK328" s="22"/>
      <c r="AL328" s="22"/>
      <c r="AM328" s="22"/>
      <c r="AN328" s="22"/>
      <c r="AO328" s="22"/>
      <c r="AP328" s="22"/>
      <c r="AQ328" s="22"/>
      <c r="AR328" s="22"/>
      <c r="AS328" s="22"/>
      <c r="AT328" s="22"/>
      <c r="AU328" s="22"/>
      <c r="AV328" s="22"/>
      <c r="AW328" s="22"/>
      <c r="AX328" s="22"/>
      <c r="AY328" s="22"/>
      <c r="AZ328" s="22"/>
      <c r="BA328" s="22"/>
      <c r="BB328" s="22"/>
      <c r="BC328" s="22"/>
      <c r="BD328" s="22" t="s">
        <v>136</v>
      </c>
    </row>
    <row r="329" spans="1:56" ht="15" customHeight="1" x14ac:dyDescent="0.3">
      <c r="A329" s="16"/>
      <c r="B329" s="126"/>
      <c r="C329" s="15"/>
      <c r="D329" s="16"/>
      <c r="E329" s="17"/>
      <c r="F329" s="120"/>
      <c r="G329" s="105" t="str">
        <f>IF(OR(G333="",$H$2=""),"",G333+((365.25*$H$2)/16))</f>
        <v/>
      </c>
      <c r="H329" s="19"/>
      <c r="I329" s="19"/>
      <c r="J329" s="19"/>
      <c r="K329" s="19"/>
      <c r="L329" s="19"/>
      <c r="M329" s="110" t="str">
        <f>IF(OR(M333="",$H$2=""),"",M333-((365.25*$H$2)/16))</f>
        <v/>
      </c>
      <c r="N329" s="17"/>
      <c r="O329" s="17"/>
      <c r="P329" s="22"/>
      <c r="Q329" s="22"/>
      <c r="R329" s="22"/>
      <c r="S329" s="22"/>
      <c r="T329" s="22"/>
      <c r="U329" s="22"/>
      <c r="V329" s="22"/>
      <c r="W329" s="22"/>
      <c r="X329" s="22"/>
      <c r="Y329" s="22"/>
      <c r="Z329" s="22"/>
      <c r="AA329" s="101">
        <f ca="1">IF(G333&gt;$AA$1,1,0)</f>
        <v>1</v>
      </c>
      <c r="AB329" s="106" t="s">
        <v>140</v>
      </c>
      <c r="AC329" s="203" t="str">
        <f t="shared" ref="AC329" ca="1" si="39">IF(J$323&lt;$AA$1,AD329,AD330)</f>
        <v>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v>
      </c>
      <c r="AD329" s="22" t="s">
        <v>262</v>
      </c>
      <c r="AE329" s="22"/>
      <c r="AF329" s="22"/>
      <c r="AG329" s="22"/>
      <c r="AH329" s="22"/>
      <c r="AI329" s="22"/>
      <c r="AJ329" s="22"/>
      <c r="AK329" s="144"/>
      <c r="AL329" s="22"/>
      <c r="AM329" s="22"/>
      <c r="AN329" s="22"/>
      <c r="AO329" s="22"/>
      <c r="AP329" s="22"/>
      <c r="AQ329" s="22"/>
      <c r="AR329" s="22"/>
      <c r="AS329" s="22"/>
      <c r="AT329" s="22"/>
      <c r="AU329" s="22"/>
      <c r="AV329" s="22"/>
      <c r="AW329" s="22"/>
      <c r="AX329" s="22"/>
      <c r="AY329" s="22"/>
      <c r="AZ329" s="22"/>
      <c r="BA329" s="22"/>
      <c r="BB329" s="22"/>
      <c r="BC329" s="22"/>
      <c r="BD329" s="22" t="s">
        <v>136</v>
      </c>
    </row>
    <row r="330" spans="1:56" ht="15" customHeight="1" x14ac:dyDescent="0.3">
      <c r="A330" s="16"/>
      <c r="B330" s="126"/>
      <c r="C330" s="15"/>
      <c r="D330" s="16"/>
      <c r="E330" s="17"/>
      <c r="F330" s="120"/>
      <c r="G330" s="120"/>
      <c r="H330" s="120"/>
      <c r="I330" s="120"/>
      <c r="J330" s="120"/>
      <c r="K330" s="120"/>
      <c r="L330" s="120"/>
      <c r="M330" s="120"/>
      <c r="N330" s="17"/>
      <c r="O330" s="17"/>
      <c r="P330" s="22"/>
      <c r="Q330" s="22"/>
      <c r="R330" s="22"/>
      <c r="S330" s="22"/>
      <c r="T330" s="22"/>
      <c r="U330" s="22"/>
      <c r="V330" s="22"/>
      <c r="W330" s="22"/>
      <c r="X330" s="22"/>
      <c r="Y330" s="22"/>
      <c r="Z330" s="22"/>
      <c r="AA330" s="22"/>
      <c r="AB330" s="22"/>
      <c r="AC330" s="202"/>
      <c r="AD330" s="22" t="str">
        <f>AD329</f>
        <v>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v>
      </c>
      <c r="AE330" s="22"/>
      <c r="AF330" s="22"/>
      <c r="AG330" s="22"/>
      <c r="AH330" s="22"/>
      <c r="AI330" s="22"/>
      <c r="AJ330" s="22"/>
      <c r="AK330" s="144"/>
      <c r="AL330" s="22"/>
      <c r="AM330" s="22"/>
      <c r="AN330" s="22"/>
      <c r="AO330" s="22"/>
      <c r="AP330" s="22"/>
      <c r="AQ330" s="22"/>
      <c r="AR330" s="22"/>
      <c r="AS330" s="22"/>
      <c r="AT330" s="22"/>
      <c r="AU330" s="22"/>
      <c r="AV330" s="22"/>
      <c r="AW330" s="22"/>
      <c r="AX330" s="22"/>
      <c r="AY330" s="22"/>
      <c r="AZ330" s="22"/>
      <c r="BA330" s="22"/>
      <c r="BB330" s="22"/>
      <c r="BC330" s="22"/>
      <c r="BD330" s="22" t="s">
        <v>136</v>
      </c>
    </row>
    <row r="331" spans="1:56" ht="15" customHeight="1" x14ac:dyDescent="0.3">
      <c r="A331" s="16"/>
      <c r="B331" s="126"/>
      <c r="C331" s="15"/>
      <c r="D331" s="16"/>
      <c r="E331" s="17"/>
      <c r="F331" s="120"/>
      <c r="G331" s="19"/>
      <c r="H331" s="19"/>
      <c r="I331" s="19"/>
      <c r="J331" s="19"/>
      <c r="K331" s="19"/>
      <c r="L331" s="19"/>
      <c r="M331" s="19"/>
      <c r="N331" s="17"/>
      <c r="O331" s="17"/>
      <c r="P331" s="22"/>
      <c r="Q331" s="22"/>
      <c r="R331" s="22"/>
      <c r="S331" s="22"/>
      <c r="T331" s="22"/>
      <c r="U331" s="22"/>
      <c r="V331" s="22"/>
      <c r="W331" s="22"/>
      <c r="X331" s="22"/>
      <c r="Y331" s="22"/>
      <c r="Z331" s="22"/>
      <c r="AA331" s="101">
        <f ca="1">IF(J323&gt;$AA$1,1,0)</f>
        <v>1</v>
      </c>
      <c r="AB331" s="106" t="s">
        <v>143</v>
      </c>
      <c r="AC331" s="200" t="str">
        <f ca="1">IF(AND($AA$1&gt;J322,$AA$1&lt;J323,AN$3=20),AD332,AD331)</f>
        <v>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v>
      </c>
      <c r="AD331" s="22" t="str">
        <f ca="1">AC329</f>
        <v>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v>
      </c>
      <c r="AE331" s="111"/>
      <c r="AF331" s="111"/>
      <c r="AG331" s="111"/>
      <c r="AH331" s="22"/>
      <c r="AI331" s="22"/>
      <c r="AJ331" s="22"/>
      <c r="AK331" s="22"/>
      <c r="AL331" s="22"/>
      <c r="AM331" s="22"/>
      <c r="AN331" s="22"/>
      <c r="AO331" s="22"/>
      <c r="AP331" s="22"/>
      <c r="AQ331" s="22"/>
      <c r="AR331" s="22"/>
      <c r="AS331" s="22"/>
      <c r="AT331" s="22"/>
      <c r="AU331" s="22"/>
      <c r="AV331" s="22"/>
      <c r="AW331" s="22"/>
      <c r="AX331" s="22"/>
      <c r="AY331" s="22"/>
      <c r="AZ331" s="22"/>
      <c r="BA331" s="22"/>
      <c r="BB331" s="22"/>
      <c r="BC331" s="22"/>
      <c r="BD331" s="22" t="s">
        <v>136</v>
      </c>
    </row>
    <row r="332" spans="1:56" ht="15" customHeight="1" x14ac:dyDescent="0.3">
      <c r="A332" s="16"/>
      <c r="B332" s="145" t="s">
        <v>263</v>
      </c>
      <c r="C332" s="15"/>
      <c r="D332" s="16"/>
      <c r="E332" s="17"/>
      <c r="F332" s="120"/>
      <c r="G332" s="19"/>
      <c r="H332" s="19"/>
      <c r="I332" s="19"/>
      <c r="J332" s="19"/>
      <c r="K332" s="19"/>
      <c r="L332" s="19"/>
      <c r="M332" s="19"/>
      <c r="N332" s="17"/>
      <c r="O332" s="17"/>
      <c r="P332" s="22"/>
      <c r="Q332" s="22"/>
      <c r="R332" s="22"/>
      <c r="S332" s="22"/>
      <c r="T332" s="22"/>
      <c r="U332" s="22"/>
      <c r="V332" s="22"/>
      <c r="W332" s="22"/>
      <c r="X332" s="22"/>
      <c r="Y332" s="22"/>
      <c r="Z332" s="22"/>
      <c r="AA332" s="22"/>
      <c r="AB332" s="22"/>
      <c r="AC332" s="22"/>
      <c r="AD332"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332" s="22"/>
      <c r="AF332" s="22"/>
      <c r="AG332" s="22"/>
      <c r="AH332" s="22"/>
      <c r="AI332" s="22"/>
      <c r="AJ332" s="22"/>
      <c r="AK332" s="22"/>
      <c r="AL332" s="22"/>
      <c r="AM332" s="22"/>
      <c r="AN332" s="22"/>
      <c r="AO332" s="22"/>
      <c r="AP332" s="22"/>
      <c r="AQ332" s="22"/>
      <c r="AR332" s="22"/>
      <c r="AS332" s="22"/>
      <c r="AT332" s="22"/>
      <c r="AU332" s="22"/>
      <c r="AV332" s="22"/>
      <c r="AW332" s="22"/>
      <c r="AX332" s="22"/>
      <c r="AY332" s="22"/>
      <c r="AZ332" s="22"/>
      <c r="BA332" s="22"/>
      <c r="BB332" s="22"/>
      <c r="BC332" s="22"/>
      <c r="BD332" s="22" t="s">
        <v>136</v>
      </c>
    </row>
    <row r="333" spans="1:56" ht="15" customHeight="1" x14ac:dyDescent="0.3">
      <c r="A333" s="16"/>
      <c r="B333" s="146"/>
      <c r="C333" s="15"/>
      <c r="D333" s="16"/>
      <c r="E333" s="17"/>
      <c r="F333" s="120"/>
      <c r="G333" s="112" t="str">
        <f>IF(OR($H$2="",J343=""),"",J343+((365.25*$H$2)/4))</f>
        <v/>
      </c>
      <c r="H333" s="19"/>
      <c r="I333" s="19"/>
      <c r="J333" s="19"/>
      <c r="K333" s="19"/>
      <c r="L333" s="19"/>
      <c r="M333" s="112" t="str">
        <f>IF(OR($H$2="",J291=""),"",J291+((365.25*$H$2)/4))</f>
        <v/>
      </c>
      <c r="N333" s="17"/>
      <c r="O333" s="17"/>
      <c r="P333" s="22"/>
      <c r="Q333" s="22"/>
      <c r="R333" s="22"/>
      <c r="S333" s="22"/>
      <c r="T333" s="22"/>
      <c r="U333" s="22"/>
      <c r="V333" s="22"/>
      <c r="W333" s="22"/>
      <c r="X333" s="22"/>
      <c r="Y333" s="22"/>
      <c r="Z333" s="22"/>
      <c r="AA333" s="22"/>
      <c r="AB333" s="22"/>
      <c r="AC333" s="22"/>
      <c r="AD333" s="22"/>
      <c r="AE333" s="22"/>
      <c r="AF333" s="22"/>
      <c r="AG333" s="22"/>
      <c r="AH333" s="22"/>
      <c r="AI333" s="22"/>
      <c r="AJ333" s="22"/>
      <c r="AK333" s="22"/>
      <c r="AL333" s="22"/>
      <c r="AM333" s="22"/>
      <c r="AN333" s="22"/>
      <c r="AO333" s="22"/>
      <c r="AP333" s="22"/>
      <c r="AQ333" s="22"/>
      <c r="AR333" s="22"/>
      <c r="AS333" s="22"/>
      <c r="AT333" s="22"/>
      <c r="AU333" s="22"/>
      <c r="AV333" s="22"/>
      <c r="AW333" s="22"/>
      <c r="AX333" s="22"/>
      <c r="AY333" s="22"/>
      <c r="AZ333" s="22"/>
      <c r="BA333" s="22"/>
      <c r="BB333" s="22"/>
      <c r="BC333" s="22"/>
      <c r="BD333" s="22" t="s">
        <v>136</v>
      </c>
    </row>
    <row r="334" spans="1:56" ht="15" customHeight="1" x14ac:dyDescent="0.3">
      <c r="A334" s="16"/>
      <c r="B334" s="146"/>
      <c r="C334" s="15"/>
      <c r="D334" s="16"/>
      <c r="E334" s="17"/>
      <c r="F334" s="120"/>
      <c r="G334" s="19"/>
      <c r="H334" s="19"/>
      <c r="I334" s="19"/>
      <c r="J334" s="19"/>
      <c r="K334" s="19"/>
      <c r="L334" s="19"/>
      <c r="M334" s="19"/>
      <c r="N334" s="17"/>
      <c r="O334" s="17"/>
      <c r="P334" s="22"/>
      <c r="Q334" s="22"/>
      <c r="R334" s="22"/>
      <c r="S334" s="22"/>
      <c r="T334" s="22"/>
      <c r="U334" s="22"/>
      <c r="V334" s="22"/>
      <c r="W334" s="22"/>
      <c r="X334" s="22"/>
      <c r="Y334" s="22"/>
      <c r="Z334" s="22"/>
      <c r="AA334" s="22"/>
      <c r="AB334" s="22"/>
      <c r="AC334" s="22"/>
      <c r="AD334" s="22"/>
      <c r="AE334" s="22"/>
      <c r="AF334" s="22"/>
      <c r="AG334" s="22"/>
      <c r="AH334" s="22"/>
      <c r="AI334" s="22"/>
      <c r="AJ334" s="22"/>
      <c r="AK334" s="22"/>
      <c r="AL334" s="22"/>
      <c r="AM334" s="22"/>
      <c r="AN334" s="22"/>
      <c r="AO334" s="22"/>
      <c r="AP334" s="22"/>
      <c r="AQ334" s="22"/>
      <c r="AR334" s="22"/>
      <c r="AS334" s="22"/>
      <c r="AT334" s="22"/>
      <c r="AU334" s="22"/>
      <c r="AV334" s="22"/>
      <c r="AW334" s="22"/>
      <c r="AX334" s="22"/>
      <c r="AY334" s="22"/>
      <c r="AZ334" s="22"/>
      <c r="BA334" s="22"/>
      <c r="BB334" s="22"/>
      <c r="BC334" s="22"/>
      <c r="BD334" s="22" t="s">
        <v>136</v>
      </c>
    </row>
    <row r="335" spans="1:56" ht="15" customHeight="1" x14ac:dyDescent="0.3">
      <c r="A335" s="16"/>
      <c r="B335" s="146"/>
      <c r="C335" s="15"/>
      <c r="D335" s="16"/>
      <c r="E335" s="17"/>
      <c r="F335" s="120"/>
      <c r="G335" s="19"/>
      <c r="H335" s="19"/>
      <c r="I335" s="19"/>
      <c r="J335" s="19"/>
      <c r="K335" s="19"/>
      <c r="L335" s="19"/>
      <c r="M335" s="19"/>
      <c r="N335" s="17"/>
      <c r="O335" s="17"/>
      <c r="P335" s="22"/>
      <c r="Q335" s="22"/>
      <c r="R335" s="22"/>
      <c r="S335" s="22"/>
      <c r="T335" s="22"/>
      <c r="U335" s="22"/>
      <c r="V335" s="22"/>
      <c r="W335" s="22"/>
      <c r="X335" s="22"/>
      <c r="Y335" s="22"/>
      <c r="Z335" s="22"/>
      <c r="AA335" s="22"/>
      <c r="AB335" s="22"/>
      <c r="AC335" s="22"/>
      <c r="AD335" s="22"/>
      <c r="AE335" s="22"/>
      <c r="AF335" s="22"/>
      <c r="AG335" s="22"/>
      <c r="AH335" s="22"/>
      <c r="AI335" s="22"/>
      <c r="AJ335" s="22"/>
      <c r="AK335" s="22"/>
      <c r="AL335" s="22"/>
      <c r="AM335" s="22"/>
      <c r="AN335" s="22"/>
      <c r="AO335" s="22"/>
      <c r="AP335" s="22"/>
      <c r="AQ335" s="22"/>
      <c r="AR335" s="22"/>
      <c r="AS335" s="22"/>
      <c r="AT335" s="22"/>
      <c r="AU335" s="22"/>
      <c r="AV335" s="22"/>
      <c r="AW335" s="22"/>
      <c r="AX335" s="22"/>
      <c r="AY335" s="22"/>
      <c r="AZ335" s="22"/>
      <c r="BA335" s="22"/>
      <c r="BB335" s="22"/>
      <c r="BC335" s="22"/>
      <c r="BD335" s="22" t="s">
        <v>136</v>
      </c>
    </row>
    <row r="336" spans="1:56" ht="15" customHeight="1" x14ac:dyDescent="0.3">
      <c r="A336" s="16"/>
      <c r="B336" s="146"/>
      <c r="C336" s="15"/>
      <c r="D336" s="16"/>
      <c r="E336" s="17"/>
      <c r="F336" s="120"/>
      <c r="G336" s="120"/>
      <c r="H336" s="120"/>
      <c r="I336" s="120"/>
      <c r="J336" s="120"/>
      <c r="K336" s="120"/>
      <c r="L336" s="120"/>
      <c r="M336" s="120"/>
      <c r="N336" s="17"/>
      <c r="O336" s="17"/>
      <c r="P336" s="22"/>
      <c r="Q336" s="22"/>
      <c r="R336" s="22"/>
      <c r="S336" s="22"/>
      <c r="T336" s="22"/>
      <c r="U336" s="22"/>
      <c r="V336" s="22"/>
      <c r="W336" s="22"/>
      <c r="X336" s="22"/>
      <c r="Y336" s="22"/>
      <c r="Z336" s="22"/>
      <c r="AA336" s="22"/>
      <c r="AB336" s="22"/>
      <c r="AC336" s="22"/>
      <c r="AD336" s="22"/>
      <c r="AE336" s="22"/>
      <c r="AF336" s="22"/>
      <c r="AG336" s="22"/>
      <c r="AH336" s="22"/>
      <c r="AI336" s="22"/>
      <c r="AJ336" s="22"/>
      <c r="AK336" s="22"/>
      <c r="AL336" s="22"/>
      <c r="AM336" s="22"/>
      <c r="AN336" s="22"/>
      <c r="AO336" s="22"/>
      <c r="AP336" s="22"/>
      <c r="AQ336" s="22"/>
      <c r="AR336" s="22"/>
      <c r="AS336" s="22"/>
      <c r="AT336" s="22"/>
      <c r="AU336" s="22"/>
      <c r="AV336" s="22"/>
      <c r="AW336" s="22"/>
      <c r="AX336" s="22"/>
      <c r="AY336" s="22"/>
      <c r="AZ336" s="22"/>
      <c r="BA336" s="22"/>
      <c r="BB336" s="22"/>
      <c r="BC336" s="22"/>
      <c r="BD336" s="22" t="s">
        <v>136</v>
      </c>
    </row>
    <row r="337" spans="1:56" ht="15" customHeight="1" x14ac:dyDescent="0.3">
      <c r="A337" s="16"/>
      <c r="B337" s="146"/>
      <c r="C337" s="15"/>
      <c r="D337" s="16"/>
      <c r="E337" s="17"/>
      <c r="F337" s="120"/>
      <c r="G337" s="105" t="str">
        <f>IF(OR(G333="",$H$2=""),"",G333-((365.25*$H$2)/16))</f>
        <v/>
      </c>
      <c r="H337" s="19"/>
      <c r="I337" s="19"/>
      <c r="J337" s="19"/>
      <c r="K337" s="19"/>
      <c r="L337" s="19"/>
      <c r="M337" s="110" t="str">
        <f>IF(OR(M333="",$H$2=""),"",M333+((365.25*$H$2)/16))</f>
        <v/>
      </c>
      <c r="N337" s="17"/>
      <c r="O337" s="17"/>
      <c r="P337" s="22"/>
      <c r="Q337" s="22"/>
      <c r="R337" s="22"/>
      <c r="S337" s="22"/>
      <c r="T337" s="22"/>
      <c r="U337" s="22"/>
      <c r="V337" s="22"/>
      <c r="W337" s="22"/>
      <c r="X337" s="22"/>
      <c r="Y337" s="22"/>
      <c r="Z337" s="22"/>
      <c r="AA337" s="22"/>
      <c r="AB337" s="22"/>
      <c r="AC337" s="22"/>
      <c r="AD337" s="22"/>
      <c r="AE337" s="22"/>
      <c r="AF337" s="22"/>
      <c r="AG337" s="22"/>
      <c r="AH337" s="22"/>
      <c r="AI337" s="22"/>
      <c r="AJ337" s="22"/>
      <c r="AK337" s="22"/>
      <c r="AL337" s="22"/>
      <c r="AM337" s="22"/>
      <c r="AN337" s="22"/>
      <c r="AO337" s="22"/>
      <c r="AP337" s="22"/>
      <c r="AQ337" s="22"/>
      <c r="AR337" s="22"/>
      <c r="AS337" s="22"/>
      <c r="AT337" s="22"/>
      <c r="AU337" s="22"/>
      <c r="AV337" s="22"/>
      <c r="AW337" s="22"/>
      <c r="AX337" s="22"/>
      <c r="AY337" s="22"/>
      <c r="AZ337" s="22"/>
      <c r="BA337" s="22"/>
      <c r="BB337" s="22"/>
      <c r="BC337" s="22"/>
      <c r="BD337" s="22" t="s">
        <v>136</v>
      </c>
    </row>
    <row r="338" spans="1:56" ht="15" customHeight="1" x14ac:dyDescent="0.3">
      <c r="A338" s="16"/>
      <c r="B338" s="146"/>
      <c r="C338" s="141"/>
      <c r="D338" s="16"/>
      <c r="E338" s="17"/>
      <c r="F338" s="120"/>
      <c r="G338" s="19"/>
      <c r="H338" s="19"/>
      <c r="I338" s="19"/>
      <c r="J338" s="19"/>
      <c r="K338" s="19"/>
      <c r="L338" s="19"/>
      <c r="M338" s="19"/>
      <c r="N338" s="17"/>
      <c r="O338" s="17"/>
      <c r="P338" s="22"/>
      <c r="Q338" s="22"/>
      <c r="R338" s="22"/>
      <c r="S338" s="22"/>
      <c r="T338" s="22"/>
      <c r="U338" s="22"/>
      <c r="V338" s="22"/>
      <c r="W338" s="22"/>
      <c r="X338" s="22"/>
      <c r="Y338" s="22"/>
      <c r="Z338" s="22"/>
      <c r="AA338" s="22"/>
      <c r="AB338" s="22"/>
      <c r="AC338" s="22"/>
      <c r="AD338" s="22"/>
      <c r="AE338" s="22"/>
      <c r="AF338" s="22"/>
      <c r="AG338" s="22"/>
      <c r="AH338" s="22"/>
      <c r="AI338" s="22"/>
      <c r="AJ338" s="22"/>
      <c r="AK338" s="22"/>
      <c r="AL338" s="22"/>
      <c r="AM338" s="22"/>
      <c r="AN338" s="22"/>
      <c r="AO338" s="22"/>
      <c r="AP338" s="22"/>
      <c r="AQ338" s="22"/>
      <c r="AR338" s="22"/>
      <c r="AS338" s="22"/>
      <c r="AT338" s="22"/>
      <c r="AU338" s="22"/>
      <c r="AV338" s="22"/>
      <c r="AW338" s="22"/>
      <c r="AX338" s="22"/>
      <c r="AY338" s="22"/>
      <c r="AZ338" s="22"/>
      <c r="BA338" s="22"/>
      <c r="BB338" s="22"/>
      <c r="BC338" s="22"/>
      <c r="BD338" s="22" t="s">
        <v>136</v>
      </c>
    </row>
    <row r="339" spans="1:56" ht="15" customHeight="1" x14ac:dyDescent="0.3">
      <c r="A339" s="16"/>
      <c r="B339" s="126" t="s">
        <v>264</v>
      </c>
      <c r="C339" s="126"/>
      <c r="D339" s="16"/>
      <c r="E339" s="17"/>
      <c r="F339" s="120"/>
      <c r="G339" s="19"/>
      <c r="H339" s="19"/>
      <c r="I339" s="19"/>
      <c r="J339" s="19"/>
      <c r="K339" s="19"/>
      <c r="L339" s="19"/>
      <c r="M339" s="19"/>
      <c r="N339" s="17"/>
      <c r="O339" s="17"/>
      <c r="P339" s="22"/>
      <c r="Q339" s="22"/>
      <c r="R339" s="22"/>
      <c r="S339" s="22"/>
      <c r="T339" s="22"/>
      <c r="U339" s="22"/>
      <c r="V339" s="22"/>
      <c r="W339" s="22"/>
      <c r="X339" s="22"/>
      <c r="Y339" s="22"/>
      <c r="Z339" s="22"/>
      <c r="AA339" s="22"/>
      <c r="AB339" s="22"/>
      <c r="AC339" s="22"/>
      <c r="AD339" s="22"/>
      <c r="AE339" s="22"/>
      <c r="AF339" s="22"/>
      <c r="AG339" s="22"/>
      <c r="AH339" s="22"/>
      <c r="AI339" s="22"/>
      <c r="AJ339" s="22"/>
      <c r="AK339" s="22"/>
      <c r="AL339" s="22"/>
      <c r="AM339" s="22"/>
      <c r="AN339" s="22"/>
      <c r="AO339" s="22"/>
      <c r="AP339" s="22"/>
      <c r="AQ339" s="22"/>
      <c r="AR339" s="22"/>
      <c r="AS339" s="22"/>
      <c r="AT339" s="22"/>
      <c r="AU339" s="22"/>
      <c r="AV339" s="22"/>
      <c r="AW339" s="22"/>
      <c r="AX339" s="22"/>
      <c r="AY339" s="22"/>
      <c r="AZ339" s="22"/>
      <c r="BA339" s="22"/>
      <c r="BB339" s="22"/>
      <c r="BC339" s="22"/>
      <c r="BD339" s="22" t="s">
        <v>136</v>
      </c>
    </row>
    <row r="340" spans="1:56" ht="15" customHeight="1" x14ac:dyDescent="0.3">
      <c r="A340" s="16"/>
      <c r="B340" s="126"/>
      <c r="C340" s="126"/>
      <c r="D340" s="16"/>
      <c r="E340" s="17"/>
      <c r="F340" s="120"/>
      <c r="G340" s="19"/>
      <c r="H340" s="107" t="str">
        <f>IF(OR(J343="",$H$2=""),"",J343+((365.25*$H$2)/8))</f>
        <v/>
      </c>
      <c r="I340" s="19"/>
      <c r="J340" s="19"/>
      <c r="K340" s="19"/>
      <c r="L340" s="114" t="str">
        <f>IF(OR(M333="",$H$2=""),"",M333+((365.25*$H$2)/8))</f>
        <v/>
      </c>
      <c r="M340" s="19"/>
      <c r="N340" s="17"/>
      <c r="O340" s="17"/>
      <c r="P340" s="22"/>
      <c r="Q340" s="22"/>
      <c r="R340" s="22"/>
      <c r="S340" s="22"/>
      <c r="T340" s="22"/>
      <c r="U340" s="22"/>
      <c r="V340" s="22"/>
      <c r="W340" s="22"/>
      <c r="X340" s="22"/>
      <c r="Y340" s="22"/>
      <c r="Z340" s="22"/>
      <c r="AA340" s="22"/>
      <c r="AB340" s="22"/>
      <c r="AC340" s="22"/>
      <c r="AD340" s="22"/>
      <c r="AE340" s="22"/>
      <c r="AF340" s="22"/>
      <c r="AG340" s="22"/>
      <c r="AH340" s="22"/>
      <c r="AI340" s="22"/>
      <c r="AJ340" s="22"/>
      <c r="AK340" s="22"/>
      <c r="AL340" s="22"/>
      <c r="AM340" s="22"/>
      <c r="AN340" s="22"/>
      <c r="AO340" s="22"/>
      <c r="AP340" s="22"/>
      <c r="AQ340" s="22"/>
      <c r="AR340" s="22"/>
      <c r="AS340" s="22"/>
      <c r="AT340" s="22"/>
      <c r="AU340" s="22"/>
      <c r="AV340" s="22"/>
      <c r="AW340" s="22"/>
      <c r="AX340" s="22"/>
      <c r="AY340" s="22"/>
      <c r="AZ340" s="22"/>
      <c r="BA340" s="22"/>
      <c r="BB340" s="22"/>
      <c r="BC340" s="22"/>
      <c r="BD340" s="22" t="s">
        <v>136</v>
      </c>
    </row>
    <row r="341" spans="1:56" ht="15" customHeight="1" x14ac:dyDescent="0.3">
      <c r="A341" s="16"/>
      <c r="B341" s="126"/>
      <c r="C341" s="126"/>
      <c r="D341" s="16"/>
      <c r="E341" s="17"/>
      <c r="F341" s="120"/>
      <c r="G341" s="19"/>
      <c r="H341" s="19"/>
      <c r="I341" s="19"/>
      <c r="J341" s="19"/>
      <c r="K341" s="19"/>
      <c r="L341" s="19"/>
      <c r="M341" s="19"/>
      <c r="N341" s="17"/>
      <c r="O341" s="17"/>
      <c r="P341" s="22"/>
      <c r="Q341" s="22"/>
      <c r="R341" s="22"/>
      <c r="S341" s="22"/>
      <c r="T341" s="22"/>
      <c r="U341" s="22"/>
      <c r="V341" s="22"/>
      <c r="W341" s="22"/>
      <c r="X341" s="22"/>
      <c r="Y341" s="22"/>
      <c r="Z341" s="22"/>
      <c r="AA341" s="22"/>
      <c r="AB341" s="22"/>
      <c r="AC341" s="22"/>
      <c r="AD341" s="22"/>
      <c r="AE341" s="22"/>
      <c r="AF341" s="22"/>
      <c r="AG341" s="22"/>
      <c r="AH341" s="22"/>
      <c r="AI341" s="22"/>
      <c r="AJ341" s="22"/>
      <c r="AK341" s="22"/>
      <c r="AL341" s="22"/>
      <c r="AM341" s="22"/>
      <c r="AN341" s="22"/>
      <c r="AO341" s="22"/>
      <c r="AP341" s="22"/>
      <c r="AQ341" s="22"/>
      <c r="AR341" s="22"/>
      <c r="AS341" s="22"/>
      <c r="AT341" s="22"/>
      <c r="AU341" s="22"/>
      <c r="AV341" s="22"/>
      <c r="AW341" s="22"/>
      <c r="AX341" s="22"/>
      <c r="AY341" s="22"/>
      <c r="AZ341" s="22"/>
      <c r="BA341" s="22"/>
      <c r="BB341" s="22"/>
      <c r="BC341" s="22"/>
      <c r="BD341" s="22" t="s">
        <v>136</v>
      </c>
    </row>
    <row r="342" spans="1:56" ht="15" customHeight="1" x14ac:dyDescent="0.3">
      <c r="A342" s="16"/>
      <c r="B342" s="126"/>
      <c r="C342" s="126"/>
      <c r="D342" s="16"/>
      <c r="E342" s="17"/>
      <c r="F342" s="120"/>
      <c r="G342" s="19"/>
      <c r="H342" s="19"/>
      <c r="I342" s="115" t="str">
        <f>IF(OR(J343="",$H$2=""),"",J343+((365.25*$H$2)/16))</f>
        <v/>
      </c>
      <c r="J342" s="19"/>
      <c r="K342" s="105" t="str">
        <f>IF(OR(J343="",$H$2=""),"",J343-((365.25*$H$2)/16))</f>
        <v/>
      </c>
      <c r="L342" s="19"/>
      <c r="M342" s="19"/>
      <c r="N342" s="17"/>
      <c r="O342" s="17"/>
      <c r="P342" s="22"/>
      <c r="Q342" s="22"/>
      <c r="R342" s="22"/>
      <c r="S342" s="22"/>
      <c r="T342" s="22"/>
      <c r="U342" s="22"/>
      <c r="V342" s="22"/>
      <c r="W342" s="22"/>
      <c r="X342" s="22"/>
      <c r="Y342" s="22"/>
      <c r="Z342" s="22"/>
      <c r="AA342" s="22"/>
      <c r="AB342" s="22"/>
      <c r="AC342" s="22"/>
      <c r="AD342" s="22"/>
      <c r="AE342" s="22"/>
      <c r="AF342" s="22"/>
      <c r="AG342" s="22"/>
      <c r="AH342" s="22"/>
      <c r="AI342" s="22"/>
      <c r="AJ342" s="22"/>
      <c r="AK342" s="22"/>
      <c r="AL342" s="22"/>
      <c r="AM342" s="22"/>
      <c r="AN342" s="22"/>
      <c r="AO342" s="22"/>
      <c r="AP342" s="22"/>
      <c r="AQ342" s="22"/>
      <c r="AR342" s="22"/>
      <c r="AS342" s="22"/>
      <c r="AT342" s="22"/>
      <c r="AU342" s="22"/>
      <c r="AV342" s="22"/>
      <c r="AW342" s="22"/>
      <c r="AX342" s="22"/>
      <c r="AY342" s="22"/>
      <c r="AZ342" s="22"/>
      <c r="BA342" s="22"/>
      <c r="BB342" s="22"/>
      <c r="BC342" s="22"/>
      <c r="BD342" s="22" t="s">
        <v>136</v>
      </c>
    </row>
    <row r="343" spans="1:56" ht="15" customHeight="1" x14ac:dyDescent="0.3">
      <c r="A343" s="16"/>
      <c r="B343" s="126"/>
      <c r="C343" s="126"/>
      <c r="D343" s="16"/>
      <c r="E343" s="17"/>
      <c r="F343" s="120"/>
      <c r="G343" s="19"/>
      <c r="H343" s="19"/>
      <c r="I343" s="19"/>
      <c r="J343" s="116" t="str">
        <f>IF(OR($H$2="",M333=""),"",M333+((365.25*$H$2)/4))</f>
        <v/>
      </c>
      <c r="K343" s="19"/>
      <c r="L343" s="19"/>
      <c r="M343" s="19"/>
      <c r="N343" s="17"/>
      <c r="O343" s="17"/>
      <c r="P343" s="22"/>
      <c r="Q343" s="22"/>
      <c r="R343" s="22"/>
      <c r="S343" s="22"/>
      <c r="T343" s="22"/>
      <c r="U343" s="22"/>
      <c r="V343" s="22"/>
      <c r="W343" s="22"/>
      <c r="X343" s="22"/>
      <c r="Y343" s="22"/>
      <c r="Z343" s="22"/>
      <c r="AA343" s="22"/>
      <c r="AB343" s="22"/>
      <c r="AC343" s="22"/>
      <c r="AD343" s="22"/>
      <c r="AE343" s="22"/>
      <c r="AF343" s="22"/>
      <c r="AG343" s="22"/>
      <c r="AH343" s="22"/>
      <c r="AI343" s="22"/>
      <c r="AJ343" s="22"/>
      <c r="AK343" s="22"/>
      <c r="AL343" s="22"/>
      <c r="AM343" s="22"/>
      <c r="AN343" s="22"/>
      <c r="AO343" s="22"/>
      <c r="AP343" s="22"/>
      <c r="AQ343" s="22"/>
      <c r="AR343" s="22"/>
      <c r="AS343" s="22"/>
      <c r="AT343" s="22"/>
      <c r="AU343" s="22"/>
      <c r="AV343" s="22"/>
      <c r="AW343" s="22"/>
      <c r="AX343" s="22"/>
      <c r="AY343" s="22"/>
      <c r="AZ343" s="22"/>
      <c r="BA343" s="22"/>
      <c r="BB343" s="22"/>
      <c r="BC343" s="22"/>
      <c r="BD343" s="22" t="s">
        <v>136</v>
      </c>
    </row>
    <row r="344" spans="1:56" ht="15" customHeight="1" x14ac:dyDescent="0.3">
      <c r="A344" s="16"/>
      <c r="B344" s="141"/>
      <c r="C344" s="126" t="s">
        <v>498</v>
      </c>
      <c r="D344" s="16"/>
      <c r="E344" s="17"/>
      <c r="F344" s="120"/>
      <c r="G344" s="19"/>
      <c r="H344" s="19"/>
      <c r="I344" s="19"/>
      <c r="J344" s="116"/>
      <c r="K344" s="19"/>
      <c r="L344" s="19"/>
      <c r="M344" s="19"/>
      <c r="N344" s="17"/>
      <c r="O344" s="17"/>
      <c r="P344" s="22"/>
      <c r="Q344" s="22"/>
      <c r="R344" s="22"/>
      <c r="S344" s="22"/>
      <c r="T344" s="22"/>
      <c r="U344" s="22"/>
      <c r="V344" s="22"/>
      <c r="W344" s="22"/>
      <c r="X344" s="22"/>
      <c r="Y344" s="22"/>
      <c r="Z344" s="22"/>
      <c r="AA344" s="22"/>
      <c r="AB344" s="22"/>
      <c r="AC344" s="22"/>
      <c r="AD344" s="22"/>
      <c r="AE344" s="22"/>
      <c r="AF344" s="22"/>
      <c r="AG344" s="22"/>
      <c r="AH344" s="22"/>
      <c r="AI344" s="22"/>
      <c r="AJ344" s="22"/>
      <c r="AK344" s="22"/>
      <c r="AL344" s="22"/>
      <c r="AM344" s="22"/>
      <c r="AN344" s="22"/>
      <c r="AO344" s="22"/>
      <c r="AP344" s="22"/>
      <c r="AQ344" s="22"/>
      <c r="AR344" s="22"/>
      <c r="AS344" s="22"/>
      <c r="AT344" s="22"/>
      <c r="AU344" s="22"/>
      <c r="AV344" s="22"/>
      <c r="AW344" s="22"/>
      <c r="AX344" s="22"/>
      <c r="AY344" s="22"/>
      <c r="AZ344" s="22"/>
      <c r="BA344" s="22"/>
      <c r="BB344" s="22"/>
      <c r="BC344" s="22"/>
      <c r="BD344" s="22" t="s">
        <v>136</v>
      </c>
    </row>
    <row r="345" spans="1:56" ht="15" customHeight="1" x14ac:dyDescent="0.3">
      <c r="A345" s="16"/>
      <c r="B345" s="141"/>
      <c r="C345" s="126"/>
      <c r="D345" s="16"/>
      <c r="E345" s="17"/>
      <c r="F345" s="117" t="str">
        <f>IF(F346="","",AD320)</f>
        <v>Your psychosocial journey reaches midlife</v>
      </c>
      <c r="G345" s="19"/>
      <c r="H345" s="19"/>
      <c r="I345" s="19"/>
      <c r="J345" s="19"/>
      <c r="K345" s="19"/>
      <c r="L345" s="19"/>
      <c r="M345" s="19"/>
      <c r="N345" s="17"/>
      <c r="O345" s="17"/>
      <c r="P345" s="22"/>
      <c r="Q345" s="22"/>
      <c r="R345" s="22"/>
      <c r="S345" s="22"/>
      <c r="T345" s="22"/>
      <c r="U345" s="22"/>
      <c r="V345" s="22"/>
      <c r="W345" s="22"/>
      <c r="X345" s="22"/>
      <c r="Y345" s="22"/>
      <c r="Z345" s="22"/>
      <c r="AA345" s="22"/>
      <c r="AB345" s="22"/>
      <c r="AC345" s="22"/>
      <c r="AD345" s="22"/>
      <c r="AE345" s="22"/>
      <c r="AF345" s="22"/>
      <c r="AG345" s="22"/>
      <c r="AH345" s="22"/>
      <c r="AI345" s="22"/>
      <c r="AJ345" s="22"/>
      <c r="AK345" s="22"/>
      <c r="AL345" s="22"/>
      <c r="AM345" s="22"/>
      <c r="AN345" s="22"/>
      <c r="AO345" s="22"/>
      <c r="AP345" s="22"/>
      <c r="AQ345" s="22"/>
      <c r="AR345" s="22"/>
      <c r="AS345" s="22"/>
      <c r="AT345" s="22"/>
      <c r="AU345" s="22"/>
      <c r="AV345" s="22"/>
      <c r="AW345" s="22"/>
      <c r="AX345" s="22"/>
      <c r="AY345" s="22"/>
      <c r="AZ345" s="22"/>
      <c r="BA345" s="22"/>
      <c r="BB345" s="22"/>
      <c r="BC345" s="22"/>
      <c r="BD345" s="22" t="s">
        <v>136</v>
      </c>
    </row>
    <row r="346" spans="1:56" ht="60" customHeight="1" x14ac:dyDescent="0.3">
      <c r="A346" s="16"/>
      <c r="B346" s="141"/>
      <c r="C346" s="126"/>
      <c r="D346" s="16"/>
      <c r="E346" s="17"/>
      <c r="F346" s="119" t="str">
        <f>IF(J322="","Your psychosocial relationships",AC325)</f>
        <v>Your psychosocial relationships</v>
      </c>
      <c r="G346" s="119"/>
      <c r="H346" s="119"/>
      <c r="I346" s="119"/>
      <c r="J346" s="119"/>
      <c r="K346" s="119"/>
      <c r="L346" s="119"/>
      <c r="M346" s="119"/>
      <c r="N346" s="119"/>
      <c r="O346" s="17"/>
      <c r="P346" s="22"/>
      <c r="Q346" s="22"/>
      <c r="R346" s="22"/>
      <c r="S346" s="22"/>
      <c r="T346" s="22"/>
      <c r="U346" s="22"/>
      <c r="V346" s="22"/>
      <c r="W346" s="22"/>
      <c r="X346" s="22"/>
      <c r="Y346" s="22"/>
      <c r="Z346" s="22"/>
      <c r="AA346" s="22"/>
      <c r="AB346" s="22"/>
      <c r="AC346" s="22"/>
      <c r="AD346" s="22"/>
      <c r="AE346" s="22"/>
      <c r="AF346" s="22"/>
      <c r="AG346" s="22"/>
      <c r="AH346" s="22"/>
      <c r="AI346" s="22"/>
      <c r="AJ346" s="22"/>
      <c r="AK346" s="22"/>
      <c r="AL346" s="22"/>
      <c r="AM346" s="22"/>
      <c r="AN346" s="22"/>
      <c r="AO346" s="22"/>
      <c r="AP346" s="22"/>
      <c r="AQ346" s="22"/>
      <c r="AR346" s="22"/>
      <c r="AS346" s="22"/>
      <c r="AT346" s="22"/>
      <c r="AU346" s="22"/>
      <c r="AV346" s="22"/>
      <c r="AW346" s="22"/>
      <c r="AX346" s="22"/>
      <c r="AY346" s="22"/>
      <c r="AZ346" s="22"/>
      <c r="BA346" s="22"/>
      <c r="BB346" s="22"/>
      <c r="BC346" s="22"/>
      <c r="BD346" s="22" t="s">
        <v>136</v>
      </c>
    </row>
    <row r="347" spans="1:56" ht="60" customHeight="1" x14ac:dyDescent="0.3">
      <c r="A347" s="16"/>
      <c r="B347" s="141"/>
      <c r="C347" s="126"/>
      <c r="D347" s="16"/>
      <c r="E347" s="17"/>
      <c r="F347" s="119" t="str">
        <f>IF(J322="","Your age level psychosocial development",AC327)</f>
        <v>Your age level psychosocial development</v>
      </c>
      <c r="G347" s="119"/>
      <c r="H347" s="119"/>
      <c r="I347" s="119"/>
      <c r="J347" s="119"/>
      <c r="K347" s="119"/>
      <c r="L347" s="119"/>
      <c r="M347" s="119"/>
      <c r="N347" s="119"/>
      <c r="O347" s="17"/>
      <c r="P347" s="22"/>
      <c r="Q347" s="22"/>
      <c r="R347" s="22"/>
      <c r="S347" s="22"/>
      <c r="T347" s="22"/>
      <c r="U347" s="22"/>
      <c r="V347" s="22"/>
      <c r="W347" s="22"/>
      <c r="X347" s="22"/>
      <c r="Y347" s="22"/>
      <c r="Z347" s="22"/>
      <c r="AA347" s="22"/>
      <c r="AB347" s="22"/>
      <c r="AC347" s="22"/>
      <c r="AD347" s="22"/>
      <c r="AE347" s="22"/>
      <c r="AF347" s="22"/>
      <c r="AG347" s="22"/>
      <c r="AH347" s="22"/>
      <c r="AI347" s="22"/>
      <c r="AJ347" s="22"/>
      <c r="AK347" s="22"/>
      <c r="AL347" s="22"/>
      <c r="AM347" s="22"/>
      <c r="AN347" s="22"/>
      <c r="AO347" s="22"/>
      <c r="AP347" s="22"/>
      <c r="AQ347" s="22"/>
      <c r="AR347" s="22"/>
      <c r="AS347" s="22"/>
      <c r="AT347" s="22"/>
      <c r="AU347" s="22"/>
      <c r="AV347" s="22"/>
      <c r="AW347" s="22"/>
      <c r="AX347" s="22"/>
      <c r="AY347" s="22"/>
      <c r="AZ347" s="22"/>
      <c r="BA347" s="22"/>
      <c r="BB347" s="22"/>
      <c r="BC347" s="22"/>
      <c r="BD347" s="22" t="s">
        <v>136</v>
      </c>
    </row>
    <row r="348" spans="1:56" ht="60" customHeight="1" x14ac:dyDescent="0.3">
      <c r="A348" s="16"/>
      <c r="B348" s="126" t="s">
        <v>497</v>
      </c>
      <c r="C348" s="126"/>
      <c r="D348" s="16"/>
      <c r="E348" s="17"/>
      <c r="F348" s="138" t="str">
        <f>IF(J322="","Your evolving psychosocial orientation",AC331)</f>
        <v>Your evolving psychosocial orientation</v>
      </c>
      <c r="G348" s="149"/>
      <c r="H348" s="149"/>
      <c r="I348" s="149"/>
      <c r="J348" s="149"/>
      <c r="K348" s="149"/>
      <c r="L348" s="149"/>
      <c r="M348" s="149"/>
      <c r="N348" s="149"/>
      <c r="O348" s="17"/>
      <c r="P348" s="22"/>
      <c r="Q348" s="22"/>
      <c r="R348" s="22"/>
      <c r="S348" s="22"/>
      <c r="T348" s="22"/>
      <c r="U348" s="22"/>
      <c r="V348" s="22"/>
      <c r="W348" s="22"/>
      <c r="X348" s="22"/>
      <c r="Y348" s="22"/>
      <c r="Z348" s="22"/>
      <c r="AA348" s="22"/>
      <c r="AB348" s="22"/>
      <c r="AC348" s="22"/>
      <c r="AD348" s="22"/>
      <c r="AE348" s="22"/>
      <c r="AF348" s="22"/>
      <c r="AG348" s="22"/>
      <c r="AH348" s="22"/>
      <c r="AI348" s="22"/>
      <c r="AJ348" s="22"/>
      <c r="AK348" s="22"/>
      <c r="AL348" s="22"/>
      <c r="AM348" s="22"/>
      <c r="AN348" s="22"/>
      <c r="AO348" s="22"/>
      <c r="AP348" s="22"/>
      <c r="AQ348" s="22"/>
      <c r="AR348" s="22"/>
      <c r="AS348" s="22"/>
      <c r="AT348" s="22"/>
      <c r="AU348" s="22"/>
      <c r="AV348" s="22"/>
      <c r="AW348" s="22"/>
      <c r="AX348" s="22"/>
      <c r="AY348" s="22"/>
      <c r="AZ348" s="22"/>
      <c r="BA348" s="22"/>
      <c r="BB348" s="22"/>
      <c r="BC348" s="22"/>
      <c r="BD348" s="22" t="s">
        <v>136</v>
      </c>
    </row>
    <row r="349" spans="1:56" ht="15" customHeight="1" x14ac:dyDescent="0.3">
      <c r="A349" s="16"/>
      <c r="B349" s="126"/>
      <c r="C349" s="126"/>
      <c r="D349" s="16"/>
      <c r="E349" s="17"/>
      <c r="F349" s="120"/>
      <c r="G349" s="19"/>
      <c r="H349" s="19"/>
      <c r="I349" s="19"/>
      <c r="J349" s="19"/>
      <c r="K349" s="19"/>
      <c r="L349" s="19"/>
      <c r="M349" s="19"/>
      <c r="N349" s="17"/>
      <c r="O349" s="17"/>
      <c r="P349" s="22"/>
      <c r="Q349" s="22"/>
      <c r="R349" s="22"/>
      <c r="S349" s="22"/>
      <c r="T349" s="22"/>
      <c r="U349" s="22"/>
      <c r="V349" s="22"/>
      <c r="W349" s="22"/>
      <c r="X349" s="22"/>
      <c r="Y349" s="22"/>
      <c r="Z349" s="22"/>
      <c r="AA349" s="22"/>
      <c r="AB349" s="22"/>
      <c r="AC349" s="22"/>
      <c r="AD349" s="22"/>
      <c r="AE349" s="22"/>
      <c r="AF349" s="22"/>
      <c r="AG349" s="22"/>
      <c r="AH349" s="22"/>
      <c r="AI349" s="22"/>
      <c r="AJ349" s="22"/>
      <c r="AK349" s="22"/>
      <c r="AL349" s="22"/>
      <c r="AM349" s="22"/>
      <c r="AN349" s="22"/>
      <c r="AO349" s="22"/>
      <c r="AP349" s="22"/>
      <c r="AQ349" s="22"/>
      <c r="AR349" s="22"/>
      <c r="AS349" s="22"/>
      <c r="AT349" s="22"/>
      <c r="AU349" s="22"/>
      <c r="AV349" s="22"/>
      <c r="AW349" s="22"/>
      <c r="AX349" s="22"/>
      <c r="AY349" s="22"/>
      <c r="AZ349" s="22"/>
      <c r="BA349" s="22"/>
      <c r="BB349" s="22"/>
      <c r="BC349" s="22"/>
      <c r="BD349" s="22" t="s">
        <v>136</v>
      </c>
    </row>
    <row r="350" spans="1:56" ht="15" customHeight="1" x14ac:dyDescent="0.3">
      <c r="A350" s="16"/>
      <c r="B350" s="126"/>
      <c r="C350" s="126"/>
      <c r="D350" s="16"/>
      <c r="E350" s="17"/>
      <c r="F350" s="120"/>
      <c r="G350" s="19"/>
      <c r="H350" s="19"/>
      <c r="I350" s="19"/>
      <c r="J350" s="19"/>
      <c r="K350" s="19"/>
      <c r="L350" s="19"/>
      <c r="M350" s="19"/>
      <c r="N350" s="17"/>
      <c r="O350" s="17"/>
      <c r="P350" s="22"/>
      <c r="Q350" s="22"/>
      <c r="R350" s="22"/>
      <c r="S350" s="22"/>
      <c r="T350" s="22"/>
      <c r="U350" s="22"/>
      <c r="V350" s="22"/>
      <c r="W350" s="22"/>
      <c r="X350" s="22"/>
      <c r="Y350" s="22"/>
      <c r="Z350" s="22"/>
      <c r="AA350" s="22"/>
      <c r="AB350" s="22"/>
      <c r="AC350" s="22"/>
      <c r="AD350" s="22"/>
      <c r="AE350" s="22"/>
      <c r="AF350" s="22"/>
      <c r="AG350" s="22"/>
      <c r="AH350" s="22"/>
      <c r="AI350" s="22"/>
      <c r="AJ350" s="22"/>
      <c r="AK350" s="22"/>
      <c r="AL350" s="22"/>
      <c r="AM350" s="22"/>
      <c r="AN350" s="22"/>
      <c r="AO350" s="22"/>
      <c r="AP350" s="22"/>
      <c r="AQ350" s="22"/>
      <c r="AR350" s="22"/>
      <c r="AS350" s="22"/>
      <c r="AT350" s="22"/>
      <c r="AU350" s="22"/>
      <c r="AV350" s="22"/>
      <c r="AW350" s="22"/>
      <c r="AX350" s="22"/>
      <c r="AY350" s="22"/>
      <c r="AZ350" s="22"/>
      <c r="BA350" s="22"/>
      <c r="BB350" s="22"/>
      <c r="BC350" s="22"/>
      <c r="BD350" s="22" t="s">
        <v>136</v>
      </c>
    </row>
    <row r="351" spans="1:56" ht="15" customHeight="1" x14ac:dyDescent="0.3">
      <c r="A351" s="16"/>
      <c r="B351" s="15"/>
      <c r="C351" s="15"/>
      <c r="D351" s="16"/>
      <c r="E351" s="17"/>
      <c r="F351" s="120"/>
      <c r="G351" s="19"/>
      <c r="H351" s="19"/>
      <c r="I351" s="19"/>
      <c r="J351" s="19"/>
      <c r="K351" s="19"/>
      <c r="L351" s="19"/>
      <c r="M351" s="19"/>
      <c r="N351" s="17"/>
      <c r="O351" s="17"/>
      <c r="P351" s="22"/>
      <c r="Q351" s="22"/>
      <c r="R351" s="22"/>
      <c r="S351" s="22"/>
      <c r="T351" s="22"/>
      <c r="U351" s="22"/>
      <c r="V351" s="22"/>
      <c r="W351" s="22"/>
      <c r="X351" s="22"/>
      <c r="Y351" s="22"/>
      <c r="Z351" s="22"/>
      <c r="AA351" s="22"/>
      <c r="AB351" s="22"/>
      <c r="AC351" s="22"/>
      <c r="AD351" s="22"/>
      <c r="AE351" s="22"/>
      <c r="AF351" s="22"/>
      <c r="AG351" s="22"/>
      <c r="AH351" s="22"/>
      <c r="AI351" s="22"/>
      <c r="AJ351" s="22"/>
      <c r="AK351" s="22"/>
      <c r="AL351" s="22"/>
      <c r="AM351" s="22"/>
      <c r="AN351" s="22"/>
      <c r="AO351" s="22"/>
      <c r="AP351" s="22"/>
      <c r="AQ351" s="22"/>
      <c r="AR351" s="22"/>
      <c r="AS351" s="22"/>
      <c r="AT351" s="22"/>
      <c r="AU351" s="22"/>
      <c r="AV351" s="22"/>
      <c r="AW351" s="22"/>
      <c r="AX351" s="22"/>
      <c r="AY351" s="22"/>
      <c r="AZ351" s="22"/>
      <c r="BA351" s="22"/>
      <c r="BB351" s="22"/>
      <c r="BC351" s="22"/>
      <c r="BD351" s="22" t="s">
        <v>136</v>
      </c>
    </row>
    <row r="352" spans="1:56" ht="30" customHeight="1" x14ac:dyDescent="0.6">
      <c r="A352" s="125" t="s">
        <v>265</v>
      </c>
      <c r="B352" s="90"/>
      <c r="C352" s="90"/>
      <c r="D352" s="199" t="s">
        <v>487</v>
      </c>
      <c r="E352" s="92" t="s">
        <v>266</v>
      </c>
      <c r="F352" s="93"/>
      <c r="G352" s="93"/>
      <c r="H352" s="93"/>
      <c r="I352" s="93"/>
      <c r="J352" s="93"/>
      <c r="K352" s="93"/>
      <c r="L352" s="93"/>
      <c r="M352" s="93"/>
      <c r="N352" s="93"/>
      <c r="O352" s="94" t="s">
        <v>267</v>
      </c>
      <c r="P352" s="22"/>
      <c r="Q352" s="22"/>
      <c r="R352" s="22"/>
      <c r="S352" s="22"/>
      <c r="T352" s="22"/>
      <c r="U352" s="22"/>
      <c r="V352" s="22"/>
      <c r="W352" s="22"/>
      <c r="X352" s="22"/>
      <c r="Y352" s="22"/>
      <c r="Z352" s="22"/>
      <c r="AA352" s="95">
        <f>AA320+1</f>
        <v>11</v>
      </c>
      <c r="AB352" s="22"/>
      <c r="AC352" s="22"/>
      <c r="AD352" s="96" t="s">
        <v>268</v>
      </c>
      <c r="AE352" s="22"/>
      <c r="AF352" s="22"/>
      <c r="AG352" s="22"/>
      <c r="AH352" s="22"/>
      <c r="AI352" s="22"/>
      <c r="AJ352" s="22"/>
      <c r="AK352" s="22"/>
      <c r="AL352" s="22"/>
      <c r="AM352" s="22"/>
      <c r="AN352" s="22"/>
      <c r="AO352" s="22"/>
      <c r="AP352" s="22"/>
      <c r="AQ352" s="22"/>
      <c r="AR352" s="22"/>
      <c r="AS352" s="22"/>
      <c r="AT352" s="22"/>
      <c r="AU352" s="22"/>
      <c r="AV352" s="22"/>
      <c r="AW352" s="22"/>
      <c r="AX352" s="22"/>
      <c r="AY352" s="22"/>
      <c r="AZ352" s="22"/>
      <c r="BA352" s="22"/>
      <c r="BB352" s="22"/>
      <c r="BC352" s="22"/>
      <c r="BD352" s="22" t="s">
        <v>136</v>
      </c>
    </row>
    <row r="353" spans="1:56" ht="15" customHeight="1" x14ac:dyDescent="0.3">
      <c r="A353" s="16"/>
      <c r="B353" s="15"/>
      <c r="C353" s="15"/>
      <c r="D353" s="16"/>
      <c r="E353" s="17"/>
      <c r="F353" s="17"/>
      <c r="G353" s="19"/>
      <c r="H353" s="19"/>
      <c r="I353" s="19"/>
      <c r="J353" s="19"/>
      <c r="K353" s="19"/>
      <c r="L353" s="19"/>
      <c r="M353" s="19"/>
      <c r="N353" s="17"/>
      <c r="O353" s="17"/>
      <c r="P353" s="22"/>
      <c r="Q353" s="22"/>
      <c r="R353" s="22"/>
      <c r="S353" s="22"/>
      <c r="T353" s="22"/>
      <c r="U353" s="22"/>
      <c r="V353" s="22"/>
      <c r="W353" s="22"/>
      <c r="X353" s="22"/>
      <c r="Y353" s="22"/>
      <c r="Z353" s="22"/>
      <c r="AA353" s="97">
        <f ca="1">IF(AND(J354&lt;$AA$1,J355&gt;$AA$1),1,0)</f>
        <v>0</v>
      </c>
      <c r="AB353" s="22"/>
      <c r="AC353" s="22"/>
      <c r="AD353" s="26"/>
      <c r="AE353" s="27" t="s">
        <v>4</v>
      </c>
      <c r="AF353" s="23">
        <f>$AL$2</f>
        <v>0</v>
      </c>
      <c r="AG353" s="22"/>
      <c r="AH353" s="31"/>
      <c r="AI353" s="32" t="s">
        <v>7</v>
      </c>
      <c r="AJ353" s="24">
        <f>$AL$3</f>
        <v>0</v>
      </c>
      <c r="AK353" s="22"/>
      <c r="AL353" s="22"/>
      <c r="AM353" s="22"/>
      <c r="AN353" s="22"/>
      <c r="AO353" s="22"/>
      <c r="AP353" s="22"/>
      <c r="AQ353" s="22"/>
      <c r="AR353" s="22"/>
      <c r="AS353" s="22"/>
      <c r="AT353" s="22"/>
      <c r="AU353" s="22"/>
      <c r="AV353" s="22"/>
      <c r="AW353" s="22"/>
      <c r="AX353" s="22"/>
      <c r="AY353" s="22"/>
      <c r="AZ353" s="22"/>
      <c r="BA353" s="22"/>
      <c r="BB353" s="22"/>
      <c r="BC353" s="22"/>
      <c r="BD353" s="22" t="s">
        <v>136</v>
      </c>
    </row>
    <row r="354" spans="1:56" ht="15" customHeight="1" thickBot="1" x14ac:dyDescent="0.35">
      <c r="A354" s="16"/>
      <c r="B354" s="49" t="s">
        <v>269</v>
      </c>
      <c r="C354" s="49"/>
      <c r="D354" s="16"/>
      <c r="E354" s="17"/>
      <c r="F354" s="120"/>
      <c r="G354" s="19"/>
      <c r="H354" s="19"/>
      <c r="I354" s="19"/>
      <c r="J354" s="99" t="str">
        <f>IF(J323="","",J323)</f>
        <v/>
      </c>
      <c r="K354" s="19"/>
      <c r="L354" s="19"/>
      <c r="M354" s="19"/>
      <c r="N354" s="17"/>
      <c r="O354" s="17"/>
      <c r="P354" s="22"/>
      <c r="Q354" s="22"/>
      <c r="R354" s="22"/>
      <c r="S354" s="22"/>
      <c r="T354" s="22"/>
      <c r="U354" s="22"/>
      <c r="V354" s="22"/>
      <c r="W354" s="22"/>
      <c r="X354" s="22"/>
      <c r="Y354" s="22"/>
      <c r="Z354" s="22"/>
      <c r="AA354" s="22"/>
      <c r="AB354" s="22"/>
      <c r="AC354" s="22"/>
      <c r="AD354" s="22"/>
      <c r="AE354" s="22"/>
      <c r="AF354" s="22"/>
      <c r="AG354" s="22"/>
      <c r="AH354" s="22"/>
      <c r="AI354" s="22"/>
      <c r="AJ354" s="22"/>
      <c r="AK354" s="22"/>
      <c r="AL354" s="22"/>
      <c r="AM354" s="22"/>
      <c r="AN354" s="22"/>
      <c r="AO354" s="22"/>
      <c r="AP354" s="22"/>
      <c r="AQ354" s="22"/>
      <c r="AR354" s="22"/>
      <c r="AS354" s="22"/>
      <c r="AT354" s="22"/>
      <c r="AU354" s="22"/>
      <c r="AV354" s="22"/>
      <c r="AW354" s="22"/>
      <c r="AX354" s="22"/>
      <c r="AY354" s="22"/>
      <c r="AZ354" s="22"/>
      <c r="BA354" s="22"/>
      <c r="BB354" s="22"/>
      <c r="BC354" s="22"/>
      <c r="BD354" s="22" t="s">
        <v>136</v>
      </c>
    </row>
    <row r="355" spans="1:56" ht="15" customHeight="1" thickTop="1" x14ac:dyDescent="0.3">
      <c r="A355" s="16"/>
      <c r="B355" s="49"/>
      <c r="C355" s="49"/>
      <c r="D355" s="16"/>
      <c r="E355" s="17"/>
      <c r="F355" s="120"/>
      <c r="G355" s="19"/>
      <c r="H355" s="19"/>
      <c r="I355" s="19"/>
      <c r="J355" s="100" t="str">
        <f>IF(OR($H$2="",G365=""),"",G365+((365.25*$H$2)/4))</f>
        <v/>
      </c>
      <c r="K355" s="19"/>
      <c r="L355" s="19"/>
      <c r="M355" s="19"/>
      <c r="N355" s="17"/>
      <c r="O355" s="17"/>
      <c r="P355" s="22"/>
      <c r="Q355" s="22"/>
      <c r="R355" s="22"/>
      <c r="S355" s="22"/>
      <c r="T355" s="22"/>
      <c r="U355" s="22"/>
      <c r="V355" s="22"/>
      <c r="W355" s="22"/>
      <c r="X355" s="22"/>
      <c r="Y355" s="22"/>
      <c r="Z355" s="22"/>
      <c r="AA355" s="101">
        <f ca="1">IF(J354&gt;$AA$1,1,0)</f>
        <v>1</v>
      </c>
      <c r="AB355" s="102" t="s">
        <v>130</v>
      </c>
      <c r="AC355" s="103" t="str">
        <f ca="1">IF(AND($AA$1&gt;J354,$AA$1&lt;J355),AD355,AD356)</f>
        <v>Or that</v>
      </c>
      <c r="AD355" s="103" t="s">
        <v>131</v>
      </c>
      <c r="AE355" s="22"/>
      <c r="AF355" s="22"/>
      <c r="AG355" s="22"/>
      <c r="AH355" s="22"/>
      <c r="AI355" s="22"/>
      <c r="AJ355" s="22"/>
      <c r="AK355" s="22"/>
      <c r="AL355" s="22"/>
      <c r="AM355" s="22"/>
      <c r="AN355" s="22"/>
      <c r="AO355" s="22"/>
      <c r="AP355" s="22"/>
      <c r="AQ355" s="22"/>
      <c r="AR355" s="22"/>
      <c r="AS355" s="22"/>
      <c r="AT355" s="22"/>
      <c r="AU355" s="22"/>
      <c r="AV355" s="22"/>
      <c r="AW355" s="22"/>
      <c r="AX355" s="22"/>
      <c r="AY355" s="22"/>
      <c r="AZ355" s="22"/>
      <c r="BA355" s="22"/>
      <c r="BB355" s="22"/>
      <c r="BC355" s="22"/>
      <c r="BD355" s="22" t="s">
        <v>136</v>
      </c>
    </row>
    <row r="356" spans="1:56" ht="15" customHeight="1" x14ac:dyDescent="0.3">
      <c r="A356" s="16"/>
      <c r="B356" s="49"/>
      <c r="C356" s="49"/>
      <c r="D356" s="16"/>
      <c r="E356" s="17"/>
      <c r="F356" s="120"/>
      <c r="G356" s="19"/>
      <c r="H356" s="19"/>
      <c r="I356" s="104" t="str">
        <f>IF(OR(J355="",$H$2=""),"",J355-((365.25*$H$2)/16))</f>
        <v/>
      </c>
      <c r="J356" s="19"/>
      <c r="K356" s="105" t="str">
        <f>IF(OR(J354="",$H$2=""),"",J354+((365.25*$H$2)/16))</f>
        <v/>
      </c>
      <c r="L356" s="19"/>
      <c r="M356" s="19"/>
      <c r="N356" s="17"/>
      <c r="O356" s="17"/>
      <c r="P356" s="22"/>
      <c r="Q356" s="22"/>
      <c r="R356" s="22"/>
      <c r="S356" s="22"/>
      <c r="T356" s="22"/>
      <c r="U356" s="22"/>
      <c r="V356" s="22"/>
      <c r="W356" s="22"/>
      <c r="X356" s="22"/>
      <c r="Y356" s="22"/>
      <c r="Z356" s="22"/>
      <c r="AA356" s="22"/>
      <c r="AB356" s="22"/>
      <c r="AC356" s="103"/>
      <c r="AD356" s="103" t="s">
        <v>132</v>
      </c>
      <c r="AE356" s="22"/>
      <c r="AF356" s="22"/>
      <c r="AG356" s="22"/>
      <c r="AH356" s="22"/>
      <c r="AI356" s="22"/>
      <c r="AJ356" s="22"/>
      <c r="AK356" s="22"/>
      <c r="AL356" s="22"/>
      <c r="AM356" s="22"/>
      <c r="AN356" s="22"/>
      <c r="AO356" s="22"/>
      <c r="AP356" s="22"/>
      <c r="AQ356" s="22"/>
      <c r="AR356" s="22"/>
      <c r="AS356" s="22"/>
      <c r="AT356" s="22"/>
      <c r="AU356" s="22"/>
      <c r="AV356" s="22"/>
      <c r="AW356" s="22"/>
      <c r="AX356" s="22"/>
      <c r="AY356" s="22"/>
      <c r="AZ356" s="22"/>
      <c r="BA356" s="22"/>
      <c r="BB356" s="22"/>
      <c r="BC356" s="22"/>
      <c r="BD356" s="22" t="s">
        <v>136</v>
      </c>
    </row>
    <row r="357" spans="1:56" ht="15" customHeight="1" x14ac:dyDescent="0.3">
      <c r="A357" s="16"/>
      <c r="B357" s="141"/>
      <c r="C357" s="141"/>
      <c r="D357" s="16"/>
      <c r="E357" s="17"/>
      <c r="F357" s="120"/>
      <c r="G357" s="19"/>
      <c r="H357" s="19"/>
      <c r="I357" s="19"/>
      <c r="J357" s="19"/>
      <c r="K357" s="19"/>
      <c r="L357" s="19"/>
      <c r="M357" s="19"/>
      <c r="N357" s="17"/>
      <c r="O357" s="17"/>
      <c r="P357" s="22"/>
      <c r="Q357" s="22"/>
      <c r="R357" s="22"/>
      <c r="S357" s="22"/>
      <c r="T357" s="22"/>
      <c r="U357" s="22"/>
      <c r="V357" s="22"/>
      <c r="W357" s="22"/>
      <c r="X357" s="22"/>
      <c r="Y357" s="22"/>
      <c r="Z357" s="22"/>
      <c r="AA357" s="101">
        <f ca="1">IF(M365&gt;$AA$1,1,0)</f>
        <v>1</v>
      </c>
      <c r="AB357" s="106" t="s">
        <v>134</v>
      </c>
      <c r="AC357" s="200" t="str">
        <f ca="1">IF(J$355&lt;$AA$1,AD357,AD358)</f>
        <v>If you have kids, they’re likely young adults now. They may frequently ask you for money. You won't recall acting so carelessly with money and time when you were that age. You will encourage them to find their income-sustaining purpose in life, but they likely shrug it off. They have their whole life ahead of them.</v>
      </c>
      <c r="AD357" s="22" t="s">
        <v>270</v>
      </c>
      <c r="AE357" s="22"/>
      <c r="AF357" s="22"/>
      <c r="AG357" s="22"/>
      <c r="AH357" s="22"/>
      <c r="AI357" s="22"/>
      <c r="AJ357" s="22"/>
      <c r="AK357" s="22"/>
      <c r="AL357" s="22"/>
      <c r="AM357" s="22"/>
      <c r="AN357" s="22"/>
      <c r="AO357" s="22"/>
      <c r="AP357" s="22"/>
      <c r="AQ357" s="22"/>
      <c r="AR357" s="22"/>
      <c r="AS357" s="22"/>
      <c r="AT357" s="22"/>
      <c r="AU357" s="22"/>
      <c r="AV357" s="22"/>
      <c r="AW357" s="22"/>
      <c r="AX357" s="22"/>
      <c r="AY357" s="22"/>
      <c r="AZ357" s="22"/>
      <c r="BA357" s="22"/>
      <c r="BB357" s="22"/>
      <c r="BC357" s="22"/>
      <c r="BD357" s="22" t="s">
        <v>136</v>
      </c>
    </row>
    <row r="358" spans="1:56" ht="15" customHeight="1" x14ac:dyDescent="0.3">
      <c r="A358" s="16"/>
      <c r="B358" s="49" t="s">
        <v>271</v>
      </c>
      <c r="C358" s="15"/>
      <c r="D358" s="16"/>
      <c r="E358" s="17"/>
      <c r="F358" s="120"/>
      <c r="G358" s="19"/>
      <c r="H358" s="107" t="str">
        <f>IF(OR(G365="",$H$2=""),"",G365+((365.25*$H$2)/8))</f>
        <v/>
      </c>
      <c r="I358" s="19"/>
      <c r="J358" s="19"/>
      <c r="K358" s="19"/>
      <c r="L358" s="108" t="str">
        <f>IF(OR(M365="",$H$2=""),"",M365-((365.25*$H$2)/8))</f>
        <v/>
      </c>
      <c r="M358" s="19"/>
      <c r="N358" s="17"/>
      <c r="O358" s="17"/>
      <c r="P358" s="22"/>
      <c r="Q358" s="22"/>
      <c r="R358" s="22"/>
      <c r="S358" s="22"/>
      <c r="T358" s="22"/>
      <c r="U358" s="22"/>
      <c r="V358" s="22"/>
      <c r="W358" s="22"/>
      <c r="X358" s="22"/>
      <c r="Y358" s="22"/>
      <c r="Z358" s="22"/>
      <c r="AA358" s="22"/>
      <c r="AB358" s="22"/>
      <c r="AC358" s="202"/>
      <c r="AD358" s="22" t="s">
        <v>515</v>
      </c>
      <c r="AE358" s="22"/>
      <c r="AF358" s="22"/>
      <c r="AG358" s="22"/>
      <c r="AH358" s="22"/>
      <c r="AI358" s="22"/>
      <c r="AJ358" s="22"/>
      <c r="AK358" s="22"/>
      <c r="AL358" s="22"/>
      <c r="AM358" s="22"/>
      <c r="AN358" s="22"/>
      <c r="AO358" s="22"/>
      <c r="AP358" s="22"/>
      <c r="AQ358" s="22"/>
      <c r="AR358" s="22"/>
      <c r="AS358" s="22"/>
      <c r="AT358" s="22"/>
      <c r="AU358" s="22"/>
      <c r="AV358" s="22"/>
      <c r="AW358" s="22"/>
      <c r="AX358" s="22"/>
      <c r="AY358" s="22"/>
      <c r="AZ358" s="22"/>
      <c r="BA358" s="22"/>
      <c r="BB358" s="22"/>
      <c r="BC358" s="22"/>
      <c r="BD358" s="22" t="s">
        <v>136</v>
      </c>
    </row>
    <row r="359" spans="1:56" ht="15" customHeight="1" x14ac:dyDescent="0.3">
      <c r="A359" s="16"/>
      <c r="B359" s="49"/>
      <c r="C359" s="15"/>
      <c r="D359" s="16"/>
      <c r="E359" s="17"/>
      <c r="F359" s="120"/>
      <c r="G359" s="19"/>
      <c r="H359" s="19"/>
      <c r="I359" s="19"/>
      <c r="J359" s="19"/>
      <c r="K359" s="19"/>
      <c r="L359" s="19"/>
      <c r="M359" s="19"/>
      <c r="N359" s="17"/>
      <c r="O359" s="17"/>
      <c r="P359" s="22"/>
      <c r="Q359" s="22"/>
      <c r="R359" s="22"/>
      <c r="S359" s="22"/>
      <c r="T359" s="22"/>
      <c r="U359" s="22"/>
      <c r="V359" s="22"/>
      <c r="W359" s="22"/>
      <c r="X359" s="22"/>
      <c r="Y359" s="22"/>
      <c r="Z359" s="22"/>
      <c r="AA359" s="101">
        <f ca="1">IF(J375&gt;$AA$1,1,0)</f>
        <v>1</v>
      </c>
      <c r="AB359" s="106" t="s">
        <v>138</v>
      </c>
      <c r="AC359" s="200" t="str">
        <f t="shared" ref="AC359" ca="1" si="40">IF(J$355&lt;$AA$1,AD359,AD360)</f>
        <v>Kohlberg’s moral reasoning theory emphasizes male valued justice. Carol Gilligan notes girls favor an ethic of care. Expectations of life tend to differ by gender. A midlife crisis can stretch a decade for males. But pass in three years for women.</v>
      </c>
      <c r="AD359" s="22" t="s">
        <v>272</v>
      </c>
      <c r="AE359" s="22"/>
      <c r="AF359" s="22"/>
      <c r="AG359" s="22"/>
      <c r="AH359" s="22"/>
      <c r="AI359" s="22"/>
      <c r="AJ359" s="22"/>
      <c r="AK359" s="22"/>
      <c r="AL359" s="22"/>
      <c r="AM359" s="22"/>
      <c r="AN359" s="22"/>
      <c r="AO359" s="22"/>
      <c r="AP359" s="22"/>
      <c r="AQ359" s="22"/>
      <c r="AR359" s="22"/>
      <c r="AS359" s="22"/>
      <c r="AT359" s="22"/>
      <c r="AU359" s="22"/>
      <c r="AV359" s="22"/>
      <c r="AW359" s="22"/>
      <c r="AX359" s="22"/>
      <c r="AY359" s="22"/>
      <c r="AZ359" s="22"/>
      <c r="BA359" s="22"/>
      <c r="BB359" s="22"/>
      <c r="BC359" s="22"/>
      <c r="BD359" s="22" t="s">
        <v>136</v>
      </c>
    </row>
    <row r="360" spans="1:56" ht="15" customHeight="1" x14ac:dyDescent="0.3">
      <c r="A360" s="16"/>
      <c r="B360" s="49"/>
      <c r="C360" s="15"/>
      <c r="D360" s="16"/>
      <c r="E360" s="17"/>
      <c r="F360" s="120"/>
      <c r="G360" s="19"/>
      <c r="H360" s="19"/>
      <c r="I360" s="19"/>
      <c r="J360" s="19"/>
      <c r="K360" s="19"/>
      <c r="L360" s="19"/>
      <c r="M360" s="19"/>
      <c r="N360" s="17"/>
      <c r="O360" s="17"/>
      <c r="P360" s="22"/>
      <c r="Q360" s="22"/>
      <c r="R360" s="22"/>
      <c r="S360" s="22"/>
      <c r="T360" s="22"/>
      <c r="U360" s="22"/>
      <c r="V360" s="22"/>
      <c r="W360" s="22"/>
      <c r="X360" s="22"/>
      <c r="Y360" s="22"/>
      <c r="Z360" s="22"/>
      <c r="AA360" s="22"/>
      <c r="AB360" s="22"/>
      <c r="AC360" s="202"/>
      <c r="AD360" s="22" t="str">
        <f>AD359</f>
        <v>Kohlberg’s moral reasoning theory emphasizes male valued justice. Carol Gilligan notes girls favor an ethic of care. Expectations of life tend to differ by gender. A midlife crisis can stretch a decade for males. But pass in three years for women.</v>
      </c>
      <c r="AE360" s="22"/>
      <c r="AF360" s="22"/>
      <c r="AG360" s="22"/>
      <c r="AH360" s="22"/>
      <c r="AI360" s="22"/>
      <c r="AJ360" s="22"/>
      <c r="AK360" s="22"/>
      <c r="AL360" s="22"/>
      <c r="AM360" s="22"/>
      <c r="AN360" s="22"/>
      <c r="AO360" s="22"/>
      <c r="AP360" s="22"/>
      <c r="AQ360" s="22"/>
      <c r="AR360" s="22"/>
      <c r="AS360" s="22"/>
      <c r="AT360" s="22"/>
      <c r="AU360" s="22"/>
      <c r="AV360" s="22"/>
      <c r="AW360" s="22"/>
      <c r="AX360" s="22"/>
      <c r="AY360" s="22"/>
      <c r="AZ360" s="22"/>
      <c r="BA360" s="22"/>
      <c r="BB360" s="22"/>
      <c r="BC360" s="22"/>
      <c r="BD360" s="22" t="s">
        <v>136</v>
      </c>
    </row>
    <row r="361" spans="1:56" ht="15" customHeight="1" x14ac:dyDescent="0.3">
      <c r="A361" s="16"/>
      <c r="B361" s="49"/>
      <c r="C361" s="15"/>
      <c r="D361" s="16"/>
      <c r="E361" s="17"/>
      <c r="F361" s="120"/>
      <c r="G361" s="105" t="str">
        <f>IF(OR(G365="",$H$2=""),"",G365+((365.25*$H$2)/16))</f>
        <v/>
      </c>
      <c r="H361" s="19"/>
      <c r="I361" s="19"/>
      <c r="J361" s="19"/>
      <c r="K361" s="19"/>
      <c r="L361" s="19"/>
      <c r="M361" s="110" t="str">
        <f>IF(OR(M365="",$H$2=""),"",M365-((365.25*$H$2)/16))</f>
        <v/>
      </c>
      <c r="N361" s="17"/>
      <c r="O361" s="17"/>
      <c r="P361" s="22"/>
      <c r="Q361" s="22"/>
      <c r="R361" s="22"/>
      <c r="S361" s="22"/>
      <c r="T361" s="22"/>
      <c r="U361" s="22"/>
      <c r="V361" s="22"/>
      <c r="W361" s="22"/>
      <c r="X361" s="22"/>
      <c r="Y361" s="147"/>
      <c r="Z361" s="22"/>
      <c r="AA361" s="101">
        <f ca="1">IF(G365&gt;$AA$1,1,0)</f>
        <v>1</v>
      </c>
      <c r="AB361" s="106" t="s">
        <v>140</v>
      </c>
      <c r="AC361" s="203" t="str">
        <f t="shared" ref="AC361" ca="1" si="41">IF(J$355&lt;$AA$1,AD361,AD362)</f>
        <v>The older you get, the more your political views crystallize. Strong relationships with family and friends moderate your political views. Others with extreme views tend to lack quality relationships.</v>
      </c>
      <c r="AD361" s="147" t="str">
        <f>IF(AND(($AL$2+$AL$3)&gt;-2,($AL$2+$AL$3)&lt;2),AK361,AK362)</f>
        <v>The older you get, the more your political views crystallize. Strong relationships with family and friends moderate your political views. Others with extreme views tend to lack quality relationships.</v>
      </c>
      <c r="AE361" s="22"/>
      <c r="AF361" s="22"/>
      <c r="AG361" s="22"/>
      <c r="AH361" s="22"/>
      <c r="AI361" s="22"/>
      <c r="AJ361" s="22"/>
      <c r="AK361" s="144" t="s">
        <v>273</v>
      </c>
      <c r="AL361" s="22"/>
      <c r="AM361" s="22"/>
      <c r="AN361" s="22"/>
      <c r="AO361" s="22"/>
      <c r="AP361" s="22"/>
      <c r="AQ361" s="22"/>
      <c r="AR361" s="22"/>
      <c r="AS361" s="22"/>
      <c r="AT361" s="22"/>
      <c r="AU361" s="22"/>
      <c r="AV361" s="22"/>
      <c r="AW361" s="22"/>
      <c r="AX361" s="22"/>
      <c r="AY361" s="22"/>
      <c r="AZ361" s="22"/>
      <c r="BA361" s="22"/>
      <c r="BB361" s="22"/>
      <c r="BC361" s="22"/>
      <c r="BD361" s="22" t="s">
        <v>136</v>
      </c>
    </row>
    <row r="362" spans="1:56" ht="15" customHeight="1" x14ac:dyDescent="0.3">
      <c r="A362" s="16"/>
      <c r="B362" s="49"/>
      <c r="C362" s="15"/>
      <c r="D362" s="16"/>
      <c r="E362" s="17"/>
      <c r="F362" s="120"/>
      <c r="G362" s="120"/>
      <c r="H362" s="120"/>
      <c r="I362" s="120"/>
      <c r="J362" s="120"/>
      <c r="K362" s="120"/>
      <c r="L362" s="120"/>
      <c r="M362" s="120"/>
      <c r="N362" s="17"/>
      <c r="O362" s="17"/>
      <c r="P362" s="22"/>
      <c r="Q362" s="22"/>
      <c r="R362" s="22"/>
      <c r="S362" s="22"/>
      <c r="T362" s="22"/>
      <c r="U362" s="22"/>
      <c r="V362" s="22"/>
      <c r="W362" s="22"/>
      <c r="X362" s="22"/>
      <c r="Y362" s="22"/>
      <c r="Z362" s="22"/>
      <c r="AA362" s="22"/>
      <c r="AB362" s="22"/>
      <c r="AC362" s="204"/>
      <c r="AD362" s="22" t="str">
        <f>AD361</f>
        <v>The older you get, the more your political views crystallize. Strong relationships with family and friends moderate your political views. Others with extreme views tend to lack quality relationships.</v>
      </c>
      <c r="AE362" s="22"/>
      <c r="AF362" s="22"/>
      <c r="AG362" s="22"/>
      <c r="AH362" s="22"/>
      <c r="AI362" s="22"/>
      <c r="AJ362" s="22"/>
      <c r="AK362" s="144" t="s">
        <v>274</v>
      </c>
      <c r="AL362" s="22"/>
      <c r="AM362" s="22"/>
      <c r="AN362" s="22"/>
      <c r="AO362" s="22"/>
      <c r="AP362" s="22"/>
      <c r="AQ362" s="22"/>
      <c r="AR362" s="22"/>
      <c r="AS362" s="22"/>
      <c r="AT362" s="22"/>
      <c r="AU362" s="22"/>
      <c r="AV362" s="22"/>
      <c r="AW362" s="22"/>
      <c r="AX362" s="22"/>
      <c r="AY362" s="22"/>
      <c r="AZ362" s="22"/>
      <c r="BA362" s="22"/>
      <c r="BB362" s="22"/>
      <c r="BC362" s="22"/>
      <c r="BD362" s="22" t="s">
        <v>136</v>
      </c>
    </row>
    <row r="363" spans="1:56" ht="15" customHeight="1" x14ac:dyDescent="0.3">
      <c r="A363" s="16"/>
      <c r="B363" s="49"/>
      <c r="C363" s="15"/>
      <c r="D363" s="16"/>
      <c r="E363" s="17"/>
      <c r="F363" s="120"/>
      <c r="G363" s="19"/>
      <c r="H363" s="19"/>
      <c r="I363" s="19"/>
      <c r="J363" s="19"/>
      <c r="K363" s="19"/>
      <c r="L363" s="19"/>
      <c r="M363" s="19"/>
      <c r="N363" s="17"/>
      <c r="O363" s="17"/>
      <c r="P363" s="22"/>
      <c r="Q363" s="22"/>
      <c r="R363" s="22"/>
      <c r="S363" s="22"/>
      <c r="T363" s="22"/>
      <c r="U363" s="22"/>
      <c r="V363" s="22"/>
      <c r="W363" s="22"/>
      <c r="X363" s="22"/>
      <c r="Y363" s="22"/>
      <c r="Z363" s="22"/>
      <c r="AA363" s="101">
        <f ca="1">IF(J355&gt;$AA$1,1,0)</f>
        <v>1</v>
      </c>
      <c r="AB363" s="106" t="s">
        <v>143</v>
      </c>
      <c r="AC363" s="200" t="str">
        <f ca="1">IF(AND($AA$1&gt;J354,$AA$1&lt;J355,AN$3=20),AD364,AD363)</f>
        <v>The older you get, the more your political views crystallize. Strong relationships with family and friends moderate your political views. Others with extreme views tend to lack quality relationships.</v>
      </c>
      <c r="AD363" s="147" t="str">
        <f ca="1">AC361</f>
        <v>The older you get, the more your political views crystallize. Strong relationships with family and friends moderate your political views. Others with extreme views tend to lack quality relationships.</v>
      </c>
      <c r="AE363" s="22"/>
      <c r="AF363" s="22"/>
      <c r="AG363" s="22"/>
      <c r="AH363" s="22"/>
      <c r="AI363" s="22"/>
      <c r="AJ363" s="22"/>
      <c r="AK363" s="22"/>
      <c r="AL363" s="22"/>
      <c r="AM363" s="22"/>
      <c r="AN363" s="22"/>
      <c r="AO363" s="22"/>
      <c r="AP363" s="22"/>
      <c r="AQ363" s="22"/>
      <c r="AR363" s="22"/>
      <c r="AS363" s="22"/>
      <c r="AT363" s="22"/>
      <c r="AU363" s="22"/>
      <c r="AV363" s="22"/>
      <c r="AW363" s="22"/>
      <c r="AX363" s="22"/>
      <c r="AY363" s="22"/>
      <c r="AZ363" s="22"/>
      <c r="BA363" s="22"/>
      <c r="BB363" s="22"/>
      <c r="BC363" s="22"/>
      <c r="BD363" s="22" t="s">
        <v>136</v>
      </c>
    </row>
    <row r="364" spans="1:56" ht="15" customHeight="1" x14ac:dyDescent="0.3">
      <c r="A364" s="16"/>
      <c r="B364" s="49"/>
      <c r="C364" s="15"/>
      <c r="D364" s="16"/>
      <c r="E364" s="17"/>
      <c r="F364" s="120"/>
      <c r="G364" s="19"/>
      <c r="H364" s="19"/>
      <c r="I364" s="19"/>
      <c r="J364" s="19"/>
      <c r="K364" s="19"/>
      <c r="L364" s="19"/>
      <c r="M364" s="19"/>
      <c r="N364" s="17"/>
      <c r="O364" s="17"/>
      <c r="P364" s="22"/>
      <c r="Q364" s="22"/>
      <c r="R364" s="22"/>
      <c r="S364" s="22"/>
      <c r="T364" s="22"/>
      <c r="U364" s="22"/>
      <c r="V364" s="22"/>
      <c r="W364" s="22"/>
      <c r="X364" s="22"/>
      <c r="Y364" s="22"/>
      <c r="Z364" s="22"/>
      <c r="AA364" s="22"/>
      <c r="AB364" s="22"/>
      <c r="AC364" s="22"/>
      <c r="AD364" s="148"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364" s="22"/>
      <c r="AF364" s="22"/>
      <c r="AG364" s="22"/>
      <c r="AH364" s="22"/>
      <c r="AI364" s="22"/>
      <c r="AJ364" s="22"/>
      <c r="AK364" s="22"/>
      <c r="AL364" s="22"/>
      <c r="AM364" s="22"/>
      <c r="AN364" s="22"/>
      <c r="AO364" s="22"/>
      <c r="AP364" s="22"/>
      <c r="AQ364" s="22"/>
      <c r="AR364" s="22"/>
      <c r="AS364" s="22"/>
      <c r="AT364" s="22"/>
      <c r="AU364" s="22"/>
      <c r="AV364" s="22"/>
      <c r="AW364" s="22"/>
      <c r="AX364" s="22"/>
      <c r="AY364" s="22"/>
      <c r="AZ364" s="22"/>
      <c r="BA364" s="22"/>
      <c r="BB364" s="22"/>
      <c r="BC364" s="22"/>
      <c r="BD364" s="22" t="s">
        <v>136</v>
      </c>
    </row>
    <row r="365" spans="1:56" ht="15" customHeight="1" x14ac:dyDescent="0.3">
      <c r="A365" s="16"/>
      <c r="B365" s="49"/>
      <c r="C365" s="15"/>
      <c r="D365" s="16"/>
      <c r="E365" s="17"/>
      <c r="F365" s="120"/>
      <c r="G365" s="112" t="str">
        <f>IF(OR($H$2="",J375=""),"",J375+((365.25*$H$2)/4))</f>
        <v/>
      </c>
      <c r="H365" s="19"/>
      <c r="I365" s="19"/>
      <c r="J365" s="19"/>
      <c r="K365" s="19"/>
      <c r="L365" s="19"/>
      <c r="M365" s="112" t="str">
        <f>IF(OR($H$2="",J323=""),"",J323+((365.25*$H$2)/4))</f>
        <v/>
      </c>
      <c r="N365" s="17"/>
      <c r="O365" s="17"/>
      <c r="P365" s="22"/>
      <c r="Q365" s="22"/>
      <c r="R365" s="22"/>
      <c r="S365" s="22"/>
      <c r="T365" s="22"/>
      <c r="U365" s="22"/>
      <c r="V365" s="22"/>
      <c r="W365" s="22"/>
      <c r="X365" s="22"/>
      <c r="Y365" s="22"/>
      <c r="Z365" s="22"/>
      <c r="AA365" s="22"/>
      <c r="AB365" s="22"/>
      <c r="AC365" s="22"/>
      <c r="AD365" s="22"/>
      <c r="AE365" s="22"/>
      <c r="AF365" s="22"/>
      <c r="AG365" s="22"/>
      <c r="AH365" s="22"/>
      <c r="AI365" s="22"/>
      <c r="AJ365" s="22"/>
      <c r="AK365" s="22"/>
      <c r="AL365" s="22"/>
      <c r="AM365" s="22"/>
      <c r="AN365" s="22"/>
      <c r="AO365" s="22"/>
      <c r="AP365" s="22"/>
      <c r="AQ365" s="22"/>
      <c r="AR365" s="22"/>
      <c r="AS365" s="22"/>
      <c r="AT365" s="22"/>
      <c r="AU365" s="22"/>
      <c r="AV365" s="22"/>
      <c r="AW365" s="22"/>
      <c r="AX365" s="22"/>
      <c r="AY365" s="22"/>
      <c r="AZ365" s="22"/>
      <c r="BA365" s="22"/>
      <c r="BB365" s="22"/>
      <c r="BC365" s="22"/>
      <c r="BD365" s="22" t="s">
        <v>136</v>
      </c>
    </row>
    <row r="366" spans="1:56" ht="15" customHeight="1" x14ac:dyDescent="0.3">
      <c r="A366" s="16"/>
      <c r="B366" s="49"/>
      <c r="C366" s="15"/>
      <c r="D366" s="16"/>
      <c r="E366" s="17"/>
      <c r="F366" s="120"/>
      <c r="G366" s="19"/>
      <c r="H366" s="19"/>
      <c r="I366" s="19"/>
      <c r="J366" s="19"/>
      <c r="K366" s="19"/>
      <c r="L366" s="19"/>
      <c r="M366" s="19"/>
      <c r="N366" s="17"/>
      <c r="O366" s="17"/>
      <c r="P366" s="22"/>
      <c r="Q366" s="22"/>
      <c r="R366" s="22"/>
      <c r="S366" s="22"/>
      <c r="T366" s="22"/>
      <c r="U366" s="22"/>
      <c r="V366" s="22"/>
      <c r="W366" s="22"/>
      <c r="X366" s="22"/>
      <c r="Y366" s="22"/>
      <c r="Z366" s="22"/>
      <c r="AA366" s="22"/>
      <c r="AB366" s="22"/>
      <c r="AC366" s="22"/>
      <c r="AD366" s="22"/>
      <c r="AE366" s="22"/>
      <c r="AF366" s="22"/>
      <c r="AG366" s="22"/>
      <c r="AH366" s="22"/>
      <c r="AI366" s="22"/>
      <c r="AJ366" s="22"/>
      <c r="AK366" s="22"/>
      <c r="AL366" s="22"/>
      <c r="AM366" s="22"/>
      <c r="AN366" s="22"/>
      <c r="AO366" s="22"/>
      <c r="AP366" s="22"/>
      <c r="AQ366" s="22"/>
      <c r="AR366" s="22"/>
      <c r="AS366" s="22"/>
      <c r="AT366" s="22"/>
      <c r="AU366" s="22"/>
      <c r="AV366" s="22"/>
      <c r="AW366" s="22"/>
      <c r="AX366" s="22"/>
      <c r="AY366" s="22"/>
      <c r="AZ366" s="22"/>
      <c r="BA366" s="22"/>
      <c r="BB366" s="22"/>
      <c r="BC366" s="22"/>
      <c r="BD366" s="22" t="s">
        <v>136</v>
      </c>
    </row>
    <row r="367" spans="1:56" ht="15" customHeight="1" x14ac:dyDescent="0.3">
      <c r="A367" s="16"/>
      <c r="B367" s="49"/>
      <c r="C367" s="15"/>
      <c r="D367" s="16"/>
      <c r="E367" s="17"/>
      <c r="F367" s="120"/>
      <c r="G367" s="19"/>
      <c r="H367" s="19"/>
      <c r="I367" s="19"/>
      <c r="J367" s="19"/>
      <c r="K367" s="19"/>
      <c r="L367" s="19"/>
      <c r="M367" s="19"/>
      <c r="N367" s="17"/>
      <c r="O367" s="17"/>
      <c r="P367" s="22"/>
      <c r="Q367" s="22"/>
      <c r="R367" s="22"/>
      <c r="S367" s="22"/>
      <c r="T367" s="22"/>
      <c r="U367" s="22"/>
      <c r="V367" s="22"/>
      <c r="W367" s="22"/>
      <c r="X367" s="22"/>
      <c r="Y367" s="22"/>
      <c r="Z367" s="22"/>
      <c r="AA367" s="22"/>
      <c r="AB367" s="22"/>
      <c r="AC367" s="22"/>
      <c r="AD367" s="22"/>
      <c r="AE367" s="22"/>
      <c r="AF367" s="22"/>
      <c r="AG367" s="22"/>
      <c r="AH367" s="22"/>
      <c r="AI367" s="22"/>
      <c r="AJ367" s="22"/>
      <c r="AK367" s="22"/>
      <c r="AL367" s="22"/>
      <c r="AM367" s="22"/>
      <c r="AN367" s="22"/>
      <c r="AO367" s="22"/>
      <c r="AP367" s="22"/>
      <c r="AQ367" s="22"/>
      <c r="AR367" s="22"/>
      <c r="AS367" s="22"/>
      <c r="AT367" s="22"/>
      <c r="AU367" s="22"/>
      <c r="AV367" s="22"/>
      <c r="AW367" s="22"/>
      <c r="AX367" s="22"/>
      <c r="AY367" s="22"/>
      <c r="AZ367" s="22"/>
      <c r="BA367" s="22"/>
      <c r="BB367" s="22"/>
      <c r="BC367" s="22"/>
      <c r="BD367" s="22" t="s">
        <v>136</v>
      </c>
    </row>
    <row r="368" spans="1:56" ht="15" customHeight="1" x14ac:dyDescent="0.3">
      <c r="A368" s="16"/>
      <c r="B368" s="49" t="s">
        <v>275</v>
      </c>
      <c r="C368" s="49"/>
      <c r="D368" s="16"/>
      <c r="E368" s="17"/>
      <c r="F368" s="120"/>
      <c r="G368" s="120"/>
      <c r="H368" s="120"/>
      <c r="I368" s="120"/>
      <c r="J368" s="120"/>
      <c r="K368" s="120"/>
      <c r="L368" s="120"/>
      <c r="M368" s="120"/>
      <c r="N368" s="17"/>
      <c r="O368" s="17"/>
      <c r="P368" s="22"/>
      <c r="Q368" s="22"/>
      <c r="R368" s="22"/>
      <c r="S368" s="22"/>
      <c r="T368" s="22"/>
      <c r="U368" s="22"/>
      <c r="V368" s="22"/>
      <c r="W368" s="22"/>
      <c r="X368" s="22"/>
      <c r="Y368" s="22"/>
      <c r="Z368" s="22"/>
      <c r="AA368" s="22"/>
      <c r="AB368" s="22"/>
      <c r="AC368" s="22"/>
      <c r="AD368" s="22"/>
      <c r="AE368" s="22"/>
      <c r="AF368" s="22"/>
      <c r="AG368" s="22"/>
      <c r="AH368" s="22"/>
      <c r="AI368" s="22"/>
      <c r="AJ368" s="22"/>
      <c r="AK368" s="22"/>
      <c r="AL368" s="22"/>
      <c r="AM368" s="22"/>
      <c r="AN368" s="22"/>
      <c r="AO368" s="22"/>
      <c r="AP368" s="22"/>
      <c r="AQ368" s="22"/>
      <c r="AR368" s="22"/>
      <c r="AS368" s="22"/>
      <c r="AT368" s="22"/>
      <c r="AU368" s="22"/>
      <c r="AV368" s="22"/>
      <c r="AW368" s="22"/>
      <c r="AX368" s="22"/>
      <c r="AY368" s="22"/>
      <c r="AZ368" s="22"/>
      <c r="BA368" s="22"/>
      <c r="BB368" s="22"/>
      <c r="BC368" s="22"/>
      <c r="BD368" s="22" t="s">
        <v>136</v>
      </c>
    </row>
    <row r="369" spans="1:56" ht="15" customHeight="1" x14ac:dyDescent="0.3">
      <c r="A369" s="16"/>
      <c r="B369" s="49"/>
      <c r="C369" s="49"/>
      <c r="D369" s="16"/>
      <c r="E369" s="17"/>
      <c r="F369" s="120"/>
      <c r="G369" s="105" t="str">
        <f>IF(OR(G365="",$H$2=""),"",G365-((365.25*$H$2)/16))</f>
        <v/>
      </c>
      <c r="H369" s="19"/>
      <c r="I369" s="19"/>
      <c r="J369" s="19"/>
      <c r="K369" s="19"/>
      <c r="L369" s="19"/>
      <c r="M369" s="110" t="str">
        <f>IF(OR(M365="",$H$2=""),"",M365+((365.25*$H$2)/16))</f>
        <v/>
      </c>
      <c r="N369" s="17"/>
      <c r="O369" s="17"/>
      <c r="P369" s="22"/>
      <c r="Q369" s="22"/>
      <c r="R369" s="22"/>
      <c r="S369" s="22"/>
      <c r="T369" s="22"/>
      <c r="U369" s="22"/>
      <c r="V369" s="22"/>
      <c r="W369" s="22"/>
      <c r="X369" s="22"/>
      <c r="Y369" s="22"/>
      <c r="Z369" s="22"/>
      <c r="AA369" s="22"/>
      <c r="AB369" s="22"/>
      <c r="AC369" s="22"/>
      <c r="AD369" s="22"/>
      <c r="AE369" s="22"/>
      <c r="AF369" s="22"/>
      <c r="AG369" s="22"/>
      <c r="AH369" s="22"/>
      <c r="AI369" s="22"/>
      <c r="AJ369" s="22"/>
      <c r="AK369" s="22"/>
      <c r="AL369" s="22"/>
      <c r="AM369" s="22"/>
      <c r="AN369" s="22"/>
      <c r="AO369" s="22"/>
      <c r="AP369" s="22"/>
      <c r="AQ369" s="22"/>
      <c r="AR369" s="22"/>
      <c r="AS369" s="22"/>
      <c r="AT369" s="22"/>
      <c r="AU369" s="22"/>
      <c r="AV369" s="22"/>
      <c r="AW369" s="22"/>
      <c r="AX369" s="22"/>
      <c r="AY369" s="22"/>
      <c r="AZ369" s="22"/>
      <c r="BA369" s="22"/>
      <c r="BB369" s="22"/>
      <c r="BC369" s="22"/>
      <c r="BD369" s="22" t="s">
        <v>136</v>
      </c>
    </row>
    <row r="370" spans="1:56" ht="15" customHeight="1" x14ac:dyDescent="0.3">
      <c r="A370" s="16"/>
      <c r="B370" s="49"/>
      <c r="C370" s="49"/>
      <c r="D370" s="16"/>
      <c r="E370" s="17"/>
      <c r="F370" s="120"/>
      <c r="G370" s="19"/>
      <c r="H370" s="19"/>
      <c r="I370" s="19"/>
      <c r="J370" s="19"/>
      <c r="K370" s="19"/>
      <c r="L370" s="19"/>
      <c r="M370" s="19"/>
      <c r="N370" s="17"/>
      <c r="O370" s="17"/>
      <c r="P370" s="22"/>
      <c r="Q370" s="22"/>
      <c r="R370" s="22"/>
      <c r="S370" s="22"/>
      <c r="T370" s="22"/>
      <c r="U370" s="22"/>
      <c r="V370" s="22"/>
      <c r="W370" s="22"/>
      <c r="X370" s="22"/>
      <c r="Y370" s="22"/>
      <c r="Z370" s="22"/>
      <c r="AA370" s="22"/>
      <c r="AB370" s="22"/>
      <c r="AC370" s="22"/>
      <c r="AD370" s="22"/>
      <c r="AE370" s="22"/>
      <c r="AF370" s="22"/>
      <c r="AG370" s="22"/>
      <c r="AH370" s="22"/>
      <c r="AI370" s="22"/>
      <c r="AJ370" s="22"/>
      <c r="AK370" s="22"/>
      <c r="AL370" s="22"/>
      <c r="AM370" s="22"/>
      <c r="AN370" s="22"/>
      <c r="AO370" s="22"/>
      <c r="AP370" s="22"/>
      <c r="AQ370" s="22"/>
      <c r="AR370" s="22"/>
      <c r="AS370" s="22"/>
      <c r="AT370" s="22"/>
      <c r="AU370" s="22"/>
      <c r="AV370" s="22"/>
      <c r="AW370" s="22"/>
      <c r="AX370" s="22"/>
      <c r="AY370" s="22"/>
      <c r="AZ370" s="22"/>
      <c r="BA370" s="22"/>
      <c r="BB370" s="22"/>
      <c r="BC370" s="22"/>
      <c r="BD370" s="22" t="s">
        <v>136</v>
      </c>
    </row>
    <row r="371" spans="1:56" ht="15" customHeight="1" x14ac:dyDescent="0.3">
      <c r="A371" s="16"/>
      <c r="B371" s="49"/>
      <c r="C371" s="49"/>
      <c r="D371" s="16"/>
      <c r="E371" s="17"/>
      <c r="F371" s="120"/>
      <c r="G371" s="19"/>
      <c r="H371" s="19"/>
      <c r="I371" s="19"/>
      <c r="J371" s="19"/>
      <c r="K371" s="19"/>
      <c r="L371" s="19"/>
      <c r="M371" s="19"/>
      <c r="N371" s="17"/>
      <c r="O371" s="17"/>
      <c r="P371" s="22"/>
      <c r="Q371" s="22"/>
      <c r="R371" s="22"/>
      <c r="S371" s="22"/>
      <c r="T371" s="22"/>
      <c r="U371" s="22"/>
      <c r="V371" s="22"/>
      <c r="W371" s="22"/>
      <c r="X371" s="22"/>
      <c r="Y371" s="22"/>
      <c r="Z371" s="22"/>
      <c r="AA371" s="22"/>
      <c r="AB371" s="22"/>
      <c r="AC371" s="22"/>
      <c r="AD371" s="22"/>
      <c r="AE371" s="22"/>
      <c r="AF371" s="22"/>
      <c r="AG371" s="22"/>
      <c r="AH371" s="22"/>
      <c r="AI371" s="22"/>
      <c r="AJ371" s="22"/>
      <c r="AK371" s="22"/>
      <c r="AL371" s="22"/>
      <c r="AM371" s="22"/>
      <c r="AN371" s="22"/>
      <c r="AO371" s="22"/>
      <c r="AP371" s="22"/>
      <c r="AQ371" s="22"/>
      <c r="AR371" s="22"/>
      <c r="AS371" s="22"/>
      <c r="AT371" s="22"/>
      <c r="AU371" s="22"/>
      <c r="AV371" s="22"/>
      <c r="AW371" s="22"/>
      <c r="AX371" s="22"/>
      <c r="AY371" s="22"/>
      <c r="AZ371" s="22"/>
      <c r="BA371" s="22"/>
      <c r="BB371" s="22"/>
      <c r="BC371" s="22"/>
      <c r="BD371" s="22" t="s">
        <v>136</v>
      </c>
    </row>
    <row r="372" spans="1:56" ht="15" customHeight="1" x14ac:dyDescent="0.3">
      <c r="A372" s="16"/>
      <c r="B372" s="49"/>
      <c r="C372" s="49"/>
      <c r="D372" s="16"/>
      <c r="E372" s="17"/>
      <c r="F372" s="120"/>
      <c r="G372" s="19"/>
      <c r="H372" s="107" t="str">
        <f>IF(OR(J375="",$H$2=""),"",J375+((365.25*$H$2)/8))</f>
        <v/>
      </c>
      <c r="I372" s="19"/>
      <c r="J372" s="19"/>
      <c r="K372" s="19"/>
      <c r="L372" s="114" t="str">
        <f>IF(OR(M365="",$H$2=""),"",M365+((365.25*$H$2)/8))</f>
        <v/>
      </c>
      <c r="M372" s="19"/>
      <c r="N372" s="17"/>
      <c r="O372" s="17"/>
      <c r="P372" s="22"/>
      <c r="Q372" s="22"/>
      <c r="R372" s="22"/>
      <c r="S372" s="22"/>
      <c r="T372" s="22"/>
      <c r="U372" s="22"/>
      <c r="V372" s="22"/>
      <c r="W372" s="22"/>
      <c r="X372" s="22"/>
      <c r="Y372" s="22"/>
      <c r="Z372" s="22"/>
      <c r="AA372" s="22"/>
      <c r="AB372" s="22"/>
      <c r="AC372" s="22"/>
      <c r="AD372" s="22"/>
      <c r="AE372" s="22"/>
      <c r="AF372" s="22"/>
      <c r="AG372" s="22"/>
      <c r="AH372" s="22"/>
      <c r="AI372" s="22"/>
      <c r="AJ372" s="22"/>
      <c r="AK372" s="22"/>
      <c r="AL372" s="22"/>
      <c r="AM372" s="22"/>
      <c r="AN372" s="22"/>
      <c r="AO372" s="22"/>
      <c r="AP372" s="22"/>
      <c r="AQ372" s="22"/>
      <c r="AR372" s="22"/>
      <c r="AS372" s="22"/>
      <c r="AT372" s="22"/>
      <c r="AU372" s="22"/>
      <c r="AV372" s="22"/>
      <c r="AW372" s="22"/>
      <c r="AX372" s="22"/>
      <c r="AY372" s="22"/>
      <c r="AZ372" s="22"/>
      <c r="BA372" s="22"/>
      <c r="BB372" s="22"/>
      <c r="BC372" s="22"/>
      <c r="BD372" s="22" t="s">
        <v>136</v>
      </c>
    </row>
    <row r="373" spans="1:56" ht="15" customHeight="1" x14ac:dyDescent="0.3">
      <c r="A373" s="16"/>
      <c r="B373" s="49" t="s">
        <v>276</v>
      </c>
      <c r="C373" s="49"/>
      <c r="D373" s="16"/>
      <c r="E373" s="17"/>
      <c r="F373" s="120"/>
      <c r="G373" s="19"/>
      <c r="H373" s="19"/>
      <c r="I373" s="19"/>
      <c r="J373" s="19"/>
      <c r="K373" s="19"/>
      <c r="L373" s="19"/>
      <c r="M373" s="19"/>
      <c r="N373" s="17"/>
      <c r="O373" s="17"/>
      <c r="P373" s="22"/>
      <c r="Q373" s="22"/>
      <c r="R373" s="22"/>
      <c r="S373" s="22"/>
      <c r="T373" s="22"/>
      <c r="U373" s="22"/>
      <c r="V373" s="22"/>
      <c r="W373" s="22"/>
      <c r="X373" s="22"/>
      <c r="Y373" s="22"/>
      <c r="Z373" s="22"/>
      <c r="AA373" s="22"/>
      <c r="AB373" s="22"/>
      <c r="AC373" s="22"/>
      <c r="AD373" s="22"/>
      <c r="AE373" s="22"/>
      <c r="AF373" s="22"/>
      <c r="AG373" s="22"/>
      <c r="AH373" s="22"/>
      <c r="AI373" s="22"/>
      <c r="AJ373" s="22"/>
      <c r="AK373" s="22"/>
      <c r="AL373" s="22"/>
      <c r="AM373" s="22"/>
      <c r="AN373" s="22"/>
      <c r="AO373" s="22"/>
      <c r="AP373" s="22"/>
      <c r="AQ373" s="22"/>
      <c r="AR373" s="22"/>
      <c r="AS373" s="22"/>
      <c r="AT373" s="22"/>
      <c r="AU373" s="22"/>
      <c r="AV373" s="22"/>
      <c r="AW373" s="22"/>
      <c r="AX373" s="22"/>
      <c r="AY373" s="22"/>
      <c r="AZ373" s="22"/>
      <c r="BA373" s="22"/>
      <c r="BB373" s="22"/>
      <c r="BC373" s="22"/>
      <c r="BD373" s="22" t="s">
        <v>136</v>
      </c>
    </row>
    <row r="374" spans="1:56" ht="15" customHeight="1" x14ac:dyDescent="0.3">
      <c r="A374" s="16"/>
      <c r="B374" s="49"/>
      <c r="C374" s="49"/>
      <c r="D374" s="16"/>
      <c r="E374" s="17"/>
      <c r="F374" s="120"/>
      <c r="G374" s="19"/>
      <c r="H374" s="19"/>
      <c r="I374" s="115" t="str">
        <f>IF(OR(J375="",$H$2=""),"",J375+((365.25*$H$2)/16))</f>
        <v/>
      </c>
      <c r="J374" s="19"/>
      <c r="K374" s="105" t="str">
        <f>IF(OR(J375="",$H$2=""),"",J375-((365.25*$H$2)/16))</f>
        <v/>
      </c>
      <c r="L374" s="19"/>
      <c r="M374" s="19"/>
      <c r="N374" s="17"/>
      <c r="O374" s="17"/>
      <c r="P374" s="22"/>
      <c r="Q374" s="22"/>
      <c r="R374" s="22"/>
      <c r="S374" s="22"/>
      <c r="T374" s="22"/>
      <c r="U374" s="22"/>
      <c r="V374" s="22"/>
      <c r="W374" s="22"/>
      <c r="X374" s="22"/>
      <c r="Y374" s="22"/>
      <c r="Z374" s="22"/>
      <c r="AA374" s="22"/>
      <c r="AB374" s="22"/>
      <c r="AC374" s="22"/>
      <c r="AD374" s="22"/>
      <c r="AE374" s="22"/>
      <c r="AF374" s="22"/>
      <c r="AG374" s="22"/>
      <c r="AH374" s="22"/>
      <c r="AI374" s="22"/>
      <c r="AJ374" s="22"/>
      <c r="AK374" s="22"/>
      <c r="AL374" s="22"/>
      <c r="AM374" s="22"/>
      <c r="AN374" s="22"/>
      <c r="AO374" s="22"/>
      <c r="AP374" s="22"/>
      <c r="AQ374" s="22"/>
      <c r="AR374" s="22"/>
      <c r="AS374" s="22"/>
      <c r="AT374" s="22"/>
      <c r="AU374" s="22"/>
      <c r="AV374" s="22"/>
      <c r="AW374" s="22"/>
      <c r="AX374" s="22"/>
      <c r="AY374" s="22"/>
      <c r="AZ374" s="22"/>
      <c r="BA374" s="22"/>
      <c r="BB374" s="22"/>
      <c r="BC374" s="22"/>
      <c r="BD374" s="22" t="s">
        <v>136</v>
      </c>
    </row>
    <row r="375" spans="1:56" ht="15" customHeight="1" x14ac:dyDescent="0.3">
      <c r="A375" s="16"/>
      <c r="B375" s="49"/>
      <c r="C375" s="49"/>
      <c r="D375" s="16"/>
      <c r="E375" s="17"/>
      <c r="F375" s="120"/>
      <c r="G375" s="19"/>
      <c r="H375" s="19"/>
      <c r="I375" s="19"/>
      <c r="J375" s="116" t="str">
        <f>IF(OR($H$2="",M365=""),"",M365+((365.25*$H$2)/4))</f>
        <v/>
      </c>
      <c r="K375" s="19"/>
      <c r="L375" s="19"/>
      <c r="M375" s="19"/>
      <c r="N375" s="17"/>
      <c r="O375" s="17"/>
      <c r="P375" s="22"/>
      <c r="Q375" s="22"/>
      <c r="R375" s="22"/>
      <c r="S375" s="22"/>
      <c r="T375" s="22"/>
      <c r="U375" s="22"/>
      <c r="V375" s="22"/>
      <c r="W375" s="22"/>
      <c r="X375" s="22"/>
      <c r="Y375" s="22"/>
      <c r="Z375" s="22"/>
      <c r="AA375" s="22"/>
      <c r="AB375" s="22"/>
      <c r="AC375" s="22"/>
      <c r="AD375" s="22"/>
      <c r="AE375" s="22"/>
      <c r="AF375" s="22"/>
      <c r="AG375" s="22"/>
      <c r="AH375" s="22"/>
      <c r="AI375" s="22"/>
      <c r="AJ375" s="22"/>
      <c r="AK375" s="22"/>
      <c r="AL375" s="22"/>
      <c r="AM375" s="22"/>
      <c r="AN375" s="22"/>
      <c r="AO375" s="22"/>
      <c r="AP375" s="22"/>
      <c r="AQ375" s="22"/>
      <c r="AR375" s="22"/>
      <c r="AS375" s="22"/>
      <c r="AT375" s="22"/>
      <c r="AU375" s="22"/>
      <c r="AV375" s="22"/>
      <c r="AW375" s="22"/>
      <c r="AX375" s="22"/>
      <c r="AY375" s="22"/>
      <c r="AZ375" s="22"/>
      <c r="BA375" s="22"/>
      <c r="BB375" s="22"/>
      <c r="BC375" s="22"/>
      <c r="BD375" s="22" t="s">
        <v>136</v>
      </c>
    </row>
    <row r="376" spans="1:56" ht="15" customHeight="1" x14ac:dyDescent="0.3">
      <c r="A376" s="16"/>
      <c r="B376" s="49"/>
      <c r="C376" s="49"/>
      <c r="D376" s="16"/>
      <c r="E376" s="17"/>
      <c r="F376" s="120"/>
      <c r="G376" s="19"/>
      <c r="H376" s="19"/>
      <c r="I376" s="19"/>
      <c r="J376" s="116"/>
      <c r="K376" s="19"/>
      <c r="L376" s="19"/>
      <c r="M376" s="19"/>
      <c r="N376" s="17"/>
      <c r="O376" s="17"/>
      <c r="P376" s="22"/>
      <c r="Q376" s="22"/>
      <c r="R376" s="22"/>
      <c r="S376" s="22"/>
      <c r="T376" s="22"/>
      <c r="U376" s="22"/>
      <c r="V376" s="22"/>
      <c r="W376" s="22"/>
      <c r="X376" s="22"/>
      <c r="Y376" s="22"/>
      <c r="Z376" s="22"/>
      <c r="AA376" s="22"/>
      <c r="AB376" s="22"/>
      <c r="AC376" s="22"/>
      <c r="AD376" s="22"/>
      <c r="AE376" s="22"/>
      <c r="AF376" s="22"/>
      <c r="AG376" s="22"/>
      <c r="AH376" s="22"/>
      <c r="AI376" s="22"/>
      <c r="AJ376" s="22"/>
      <c r="AK376" s="22"/>
      <c r="AL376" s="22"/>
      <c r="AM376" s="22"/>
      <c r="AN376" s="22"/>
      <c r="AO376" s="22"/>
      <c r="AP376" s="22"/>
      <c r="AQ376" s="22"/>
      <c r="AR376" s="22"/>
      <c r="AS376" s="22"/>
      <c r="AT376" s="22"/>
      <c r="AU376" s="22"/>
      <c r="AV376" s="22"/>
      <c r="AW376" s="22"/>
      <c r="AX376" s="22"/>
      <c r="AY376" s="22"/>
      <c r="AZ376" s="22"/>
      <c r="BA376" s="22"/>
      <c r="BB376" s="22"/>
      <c r="BC376" s="22"/>
      <c r="BD376" s="22" t="s">
        <v>136</v>
      </c>
    </row>
    <row r="377" spans="1:56" ht="15" customHeight="1" x14ac:dyDescent="0.3">
      <c r="A377" s="16"/>
      <c r="B377" s="49"/>
      <c r="C377" s="49"/>
      <c r="D377" s="16"/>
      <c r="E377" s="17"/>
      <c r="F377" s="117" t="str">
        <f>IF(F378="","",AD352)</f>
        <v>Your psychosocial journey crests midlife</v>
      </c>
      <c r="G377" s="19"/>
      <c r="H377" s="19"/>
      <c r="I377" s="19"/>
      <c r="J377" s="19"/>
      <c r="K377" s="19"/>
      <c r="L377" s="19"/>
      <c r="M377" s="19"/>
      <c r="N377" s="17"/>
      <c r="O377" s="17"/>
      <c r="P377" s="22"/>
      <c r="Q377" s="22"/>
      <c r="R377" s="22"/>
      <c r="S377" s="22"/>
      <c r="T377" s="22"/>
      <c r="U377" s="22"/>
      <c r="V377" s="22"/>
      <c r="W377" s="22"/>
      <c r="X377" s="22"/>
      <c r="Y377" s="22"/>
      <c r="Z377" s="22"/>
      <c r="AA377" s="22"/>
      <c r="AB377" s="22"/>
      <c r="AC377" s="22"/>
      <c r="AD377" s="22"/>
      <c r="AE377" s="22"/>
      <c r="AF377" s="22"/>
      <c r="AG377" s="22"/>
      <c r="AH377" s="22"/>
      <c r="AI377" s="22"/>
      <c r="AJ377" s="22"/>
      <c r="AK377" s="22"/>
      <c r="AL377" s="22"/>
      <c r="AM377" s="22"/>
      <c r="AN377" s="22"/>
      <c r="AO377" s="22"/>
      <c r="AP377" s="22"/>
      <c r="AQ377" s="22"/>
      <c r="AR377" s="22"/>
      <c r="AS377" s="22"/>
      <c r="AT377" s="22"/>
      <c r="AU377" s="22"/>
      <c r="AV377" s="22"/>
      <c r="AW377" s="22"/>
      <c r="AX377" s="22"/>
      <c r="AY377" s="22"/>
      <c r="AZ377" s="22"/>
      <c r="BA377" s="22"/>
      <c r="BB377" s="22"/>
      <c r="BC377" s="22"/>
      <c r="BD377" s="22" t="s">
        <v>136</v>
      </c>
    </row>
    <row r="378" spans="1:56" ht="60" customHeight="1" x14ac:dyDescent="0.3">
      <c r="A378" s="16"/>
      <c r="B378" s="49"/>
      <c r="C378" s="49" t="s">
        <v>277</v>
      </c>
      <c r="D378" s="16"/>
      <c r="E378" s="17"/>
      <c r="F378" s="119" t="str">
        <f>IF(J354="","Your psychosocial relationships",AC357)</f>
        <v>Your psychosocial relationships</v>
      </c>
      <c r="G378" s="119"/>
      <c r="H378" s="119"/>
      <c r="I378" s="119"/>
      <c r="J378" s="119"/>
      <c r="K378" s="119"/>
      <c r="L378" s="119"/>
      <c r="M378" s="119"/>
      <c r="N378" s="119"/>
      <c r="O378" s="17"/>
      <c r="P378" s="22"/>
      <c r="Q378" s="22"/>
      <c r="R378" s="22"/>
      <c r="S378" s="22"/>
      <c r="T378" s="22"/>
      <c r="U378" s="22"/>
      <c r="V378" s="22"/>
      <c r="W378" s="22"/>
      <c r="X378" s="22"/>
      <c r="Y378" s="22"/>
      <c r="Z378" s="22"/>
      <c r="AA378" s="22"/>
      <c r="AB378" s="22"/>
      <c r="AC378" s="22"/>
      <c r="AD378" s="22"/>
      <c r="AE378" s="22"/>
      <c r="AF378" s="22"/>
      <c r="AG378" s="22"/>
      <c r="AH378" s="22"/>
      <c r="AI378" s="22"/>
      <c r="AJ378" s="22"/>
      <c r="AK378" s="22"/>
      <c r="AL378" s="22"/>
      <c r="AM378" s="22"/>
      <c r="AN378" s="22"/>
      <c r="AO378" s="22"/>
      <c r="AP378" s="22"/>
      <c r="AQ378" s="22"/>
      <c r="AR378" s="22"/>
      <c r="AS378" s="22"/>
      <c r="AT378" s="22"/>
      <c r="AU378" s="22"/>
      <c r="AV378" s="22"/>
      <c r="AW378" s="22"/>
      <c r="AX378" s="22"/>
      <c r="AY378" s="22"/>
      <c r="AZ378" s="22"/>
      <c r="BA378" s="22"/>
      <c r="BB378" s="22"/>
      <c r="BC378" s="22"/>
      <c r="BD378" s="22" t="s">
        <v>136</v>
      </c>
    </row>
    <row r="379" spans="1:56" ht="60" customHeight="1" x14ac:dyDescent="0.3">
      <c r="A379" s="16"/>
      <c r="B379" s="49"/>
      <c r="C379" s="49"/>
      <c r="D379" s="16"/>
      <c r="E379" s="17"/>
      <c r="F379" s="119" t="str">
        <f>IF(J354="","Your age level psychosocial development",AC359)</f>
        <v>Your age level psychosocial development</v>
      </c>
      <c r="G379" s="119"/>
      <c r="H379" s="119"/>
      <c r="I379" s="119"/>
      <c r="J379" s="119"/>
      <c r="K379" s="119"/>
      <c r="L379" s="119"/>
      <c r="M379" s="119"/>
      <c r="N379" s="119"/>
      <c r="O379" s="17"/>
      <c r="P379" s="22"/>
      <c r="Q379" s="22"/>
      <c r="R379" s="22"/>
      <c r="S379" s="22"/>
      <c r="T379" s="22"/>
      <c r="U379" s="22"/>
      <c r="V379" s="22"/>
      <c r="W379" s="22"/>
      <c r="X379" s="22"/>
      <c r="Y379" s="22"/>
      <c r="Z379" s="22"/>
      <c r="AA379" s="22"/>
      <c r="AB379" s="22"/>
      <c r="AC379" s="22"/>
      <c r="AD379" s="22"/>
      <c r="AE379" s="22"/>
      <c r="AF379" s="22"/>
      <c r="AG379" s="22"/>
      <c r="AH379" s="22"/>
      <c r="AI379" s="22"/>
      <c r="AJ379" s="22"/>
      <c r="AK379" s="22"/>
      <c r="AL379" s="22"/>
      <c r="AM379" s="22"/>
      <c r="AN379" s="22"/>
      <c r="AO379" s="22"/>
      <c r="AP379" s="22"/>
      <c r="AQ379" s="22"/>
      <c r="AR379" s="22"/>
      <c r="AS379" s="22"/>
      <c r="AT379" s="22"/>
      <c r="AU379" s="22"/>
      <c r="AV379" s="22"/>
      <c r="AW379" s="22"/>
      <c r="AX379" s="22"/>
      <c r="AY379" s="22"/>
      <c r="AZ379" s="22"/>
      <c r="BA379" s="22"/>
      <c r="BB379" s="22"/>
      <c r="BC379" s="22"/>
      <c r="BD379" s="22" t="s">
        <v>136</v>
      </c>
    </row>
    <row r="380" spans="1:56" ht="60" customHeight="1" x14ac:dyDescent="0.3">
      <c r="A380" s="16"/>
      <c r="B380" s="49"/>
      <c r="C380" s="49"/>
      <c r="D380" s="16"/>
      <c r="E380" s="17"/>
      <c r="F380" s="138" t="str">
        <f>IF(J354="","Your evolving psychosocial orientation",AC363)</f>
        <v>Your evolving psychosocial orientation</v>
      </c>
      <c r="G380" s="149"/>
      <c r="H380" s="149"/>
      <c r="I380" s="149"/>
      <c r="J380" s="149"/>
      <c r="K380" s="149"/>
      <c r="L380" s="149"/>
      <c r="M380" s="149"/>
      <c r="N380" s="149"/>
      <c r="O380" s="17"/>
      <c r="P380" s="22"/>
      <c r="Q380" s="22"/>
      <c r="R380" s="22"/>
      <c r="S380" s="22"/>
      <c r="T380" s="22"/>
      <c r="U380" s="22"/>
      <c r="V380" s="22"/>
      <c r="W380" s="22"/>
      <c r="X380" s="22"/>
      <c r="Y380" s="22"/>
      <c r="Z380" s="22"/>
      <c r="AA380" s="22"/>
      <c r="AB380" s="22"/>
      <c r="AC380" s="22"/>
      <c r="AD380" s="22"/>
      <c r="AE380" s="22"/>
      <c r="AF380" s="22"/>
      <c r="AG380" s="22"/>
      <c r="AH380" s="22"/>
      <c r="AI380" s="22"/>
      <c r="AJ380" s="22"/>
      <c r="AK380" s="22"/>
      <c r="AL380" s="22"/>
      <c r="AM380" s="22"/>
      <c r="AN380" s="22"/>
      <c r="AO380" s="22"/>
      <c r="AP380" s="22"/>
      <c r="AQ380" s="22"/>
      <c r="AR380" s="22"/>
      <c r="AS380" s="22"/>
      <c r="AT380" s="22"/>
      <c r="AU380" s="22"/>
      <c r="AV380" s="22"/>
      <c r="AW380" s="22"/>
      <c r="AX380" s="22"/>
      <c r="AY380" s="22"/>
      <c r="AZ380" s="22"/>
      <c r="BA380" s="22"/>
      <c r="BB380" s="22"/>
      <c r="BC380" s="22"/>
      <c r="BD380" s="22" t="s">
        <v>136</v>
      </c>
    </row>
    <row r="381" spans="1:56" ht="15" customHeight="1" x14ac:dyDescent="0.3">
      <c r="A381" s="16"/>
      <c r="B381" s="15"/>
      <c r="C381" s="15"/>
      <c r="D381" s="16"/>
      <c r="E381" s="17"/>
      <c r="F381" s="120"/>
      <c r="G381" s="19"/>
      <c r="H381" s="19"/>
      <c r="I381" s="19"/>
      <c r="J381" s="19"/>
      <c r="K381" s="19"/>
      <c r="L381" s="19"/>
      <c r="M381" s="19"/>
      <c r="N381" s="17"/>
      <c r="O381" s="17"/>
      <c r="P381" s="22"/>
      <c r="Q381" s="22"/>
      <c r="R381" s="22"/>
      <c r="S381" s="22"/>
      <c r="T381" s="22"/>
      <c r="U381" s="22"/>
      <c r="V381" s="22"/>
      <c r="W381" s="22"/>
      <c r="X381" s="22"/>
      <c r="Y381" s="22"/>
      <c r="Z381" s="22"/>
      <c r="AA381" s="22"/>
      <c r="AB381" s="22"/>
      <c r="AC381" s="22"/>
      <c r="AD381" s="22"/>
      <c r="AE381" s="22"/>
      <c r="AF381" s="22"/>
      <c r="AG381" s="22"/>
      <c r="AH381" s="22"/>
      <c r="AI381" s="22"/>
      <c r="AJ381" s="22"/>
      <c r="AK381" s="22"/>
      <c r="AL381" s="22"/>
      <c r="AM381" s="22"/>
      <c r="AN381" s="22"/>
      <c r="AO381" s="22"/>
      <c r="AP381" s="22"/>
      <c r="AQ381" s="22"/>
      <c r="AR381" s="22"/>
      <c r="AS381" s="22"/>
      <c r="AT381" s="22"/>
      <c r="AU381" s="22"/>
      <c r="AV381" s="22"/>
      <c r="AW381" s="22"/>
      <c r="AX381" s="22"/>
      <c r="AY381" s="22"/>
      <c r="AZ381" s="22"/>
      <c r="BA381" s="22"/>
      <c r="BB381" s="22"/>
      <c r="BC381" s="22"/>
      <c r="BD381" s="22" t="s">
        <v>136</v>
      </c>
    </row>
    <row r="382" spans="1:56" ht="15" customHeight="1" x14ac:dyDescent="0.3">
      <c r="A382" s="16"/>
      <c r="B382" s="15"/>
      <c r="C382" s="15"/>
      <c r="D382" s="16"/>
      <c r="E382" s="17"/>
      <c r="F382" s="120"/>
      <c r="G382" s="19"/>
      <c r="H382" s="19"/>
      <c r="I382" s="19"/>
      <c r="J382" s="19"/>
      <c r="K382" s="19"/>
      <c r="L382" s="19"/>
      <c r="M382" s="19"/>
      <c r="N382" s="17"/>
      <c r="O382" s="17"/>
      <c r="P382" s="22"/>
      <c r="Q382" s="22"/>
      <c r="R382" s="22"/>
      <c r="S382" s="22"/>
      <c r="T382" s="22"/>
      <c r="U382" s="22"/>
      <c r="V382" s="22"/>
      <c r="W382" s="22"/>
      <c r="X382" s="22"/>
      <c r="Y382" s="22"/>
      <c r="Z382" s="22"/>
      <c r="AA382" s="22"/>
      <c r="AB382" s="22"/>
      <c r="AC382" s="22"/>
      <c r="AD382" s="22"/>
      <c r="AE382" s="22"/>
      <c r="AF382" s="22"/>
      <c r="AG382" s="22"/>
      <c r="AH382" s="22"/>
      <c r="AI382" s="22"/>
      <c r="AJ382" s="22"/>
      <c r="AK382" s="22"/>
      <c r="AL382" s="22"/>
      <c r="AM382" s="22"/>
      <c r="AN382" s="22"/>
      <c r="AO382" s="22"/>
      <c r="AP382" s="22"/>
      <c r="AQ382" s="22"/>
      <c r="AR382" s="22"/>
      <c r="AS382" s="22"/>
      <c r="AT382" s="22"/>
      <c r="AU382" s="22"/>
      <c r="AV382" s="22"/>
      <c r="AW382" s="22"/>
      <c r="AX382" s="22"/>
      <c r="AY382" s="22"/>
      <c r="AZ382" s="22"/>
      <c r="BA382" s="22"/>
      <c r="BB382" s="22"/>
      <c r="BC382" s="22"/>
      <c r="BD382" s="22" t="s">
        <v>136</v>
      </c>
    </row>
    <row r="383" spans="1:56" ht="15" customHeight="1" x14ac:dyDescent="0.3">
      <c r="A383" s="16"/>
      <c r="B383" s="15"/>
      <c r="C383" s="15"/>
      <c r="D383" s="16"/>
      <c r="E383" s="17"/>
      <c r="F383" s="120"/>
      <c r="G383" s="19"/>
      <c r="H383" s="19"/>
      <c r="I383" s="19"/>
      <c r="J383" s="19"/>
      <c r="K383" s="19"/>
      <c r="L383" s="19"/>
      <c r="M383" s="19"/>
      <c r="N383" s="17"/>
      <c r="O383" s="17"/>
      <c r="P383" s="22"/>
      <c r="Q383" s="22"/>
      <c r="R383" s="22"/>
      <c r="S383" s="22"/>
      <c r="T383" s="22"/>
      <c r="U383" s="22"/>
      <c r="V383" s="22"/>
      <c r="W383" s="22"/>
      <c r="X383" s="22"/>
      <c r="Y383" s="22"/>
      <c r="Z383" s="22"/>
      <c r="AA383" s="22"/>
      <c r="AB383" s="22"/>
      <c r="AC383" s="22"/>
      <c r="AD383" s="22"/>
      <c r="AE383" s="22"/>
      <c r="AF383" s="22"/>
      <c r="AG383" s="22"/>
      <c r="AH383" s="22"/>
      <c r="AI383" s="22"/>
      <c r="AJ383" s="22"/>
      <c r="AK383" s="22"/>
      <c r="AL383" s="22"/>
      <c r="AM383" s="22"/>
      <c r="AN383" s="22"/>
      <c r="AO383" s="22"/>
      <c r="AP383" s="22"/>
      <c r="AQ383" s="22"/>
      <c r="AR383" s="22"/>
      <c r="AS383" s="22"/>
      <c r="AT383" s="22"/>
      <c r="AU383" s="22"/>
      <c r="AV383" s="22"/>
      <c r="AW383" s="22"/>
      <c r="AX383" s="22"/>
      <c r="AY383" s="22"/>
      <c r="AZ383" s="22"/>
      <c r="BA383" s="22"/>
      <c r="BB383" s="22"/>
      <c r="BC383" s="22"/>
      <c r="BD383" s="22" t="s">
        <v>136</v>
      </c>
    </row>
    <row r="384" spans="1:56" ht="30" customHeight="1" x14ac:dyDescent="0.6">
      <c r="A384" s="125" t="s">
        <v>278</v>
      </c>
      <c r="B384" s="90"/>
      <c r="C384" s="90"/>
      <c r="D384" s="199" t="s">
        <v>488</v>
      </c>
      <c r="E384" s="92" t="s">
        <v>279</v>
      </c>
      <c r="F384" s="93"/>
      <c r="G384" s="93"/>
      <c r="H384" s="93"/>
      <c r="I384" s="93"/>
      <c r="J384" s="93"/>
      <c r="K384" s="93"/>
      <c r="L384" s="93"/>
      <c r="M384" s="93"/>
      <c r="N384" s="93"/>
      <c r="O384" s="94" t="s">
        <v>280</v>
      </c>
      <c r="P384" s="22"/>
      <c r="Q384" s="22"/>
      <c r="R384" s="22"/>
      <c r="S384" s="22"/>
      <c r="T384" s="22"/>
      <c r="U384" s="22"/>
      <c r="V384" s="22"/>
      <c r="W384" s="22"/>
      <c r="X384" s="22"/>
      <c r="Y384" s="22"/>
      <c r="Z384" s="22"/>
      <c r="AA384" s="95">
        <f>AA352+1</f>
        <v>12</v>
      </c>
      <c r="AB384" s="22"/>
      <c r="AC384" s="22"/>
      <c r="AD384" s="96" t="s">
        <v>281</v>
      </c>
      <c r="AE384" s="22"/>
      <c r="AF384" s="22"/>
      <c r="AG384" s="22"/>
      <c r="AH384" s="22"/>
      <c r="AI384" s="22"/>
      <c r="AJ384" s="22"/>
      <c r="AK384" s="22"/>
      <c r="AL384" s="22"/>
      <c r="AM384" s="22"/>
      <c r="AN384" s="22"/>
      <c r="AO384" s="22"/>
      <c r="AP384" s="22"/>
      <c r="AQ384" s="22"/>
      <c r="AR384" s="22"/>
      <c r="AS384" s="22"/>
      <c r="AT384" s="22"/>
      <c r="AU384" s="22"/>
      <c r="AV384" s="22"/>
      <c r="AW384" s="22"/>
      <c r="AX384" s="22"/>
      <c r="AY384" s="22"/>
      <c r="AZ384" s="22"/>
      <c r="BA384" s="22"/>
      <c r="BB384" s="22"/>
      <c r="BC384" s="22"/>
      <c r="BD384" s="22" t="s">
        <v>136</v>
      </c>
    </row>
    <row r="385" spans="1:56" ht="15" customHeight="1" x14ac:dyDescent="0.3">
      <c r="A385" s="16"/>
      <c r="B385" s="15"/>
      <c r="C385" s="15"/>
      <c r="D385" s="16"/>
      <c r="E385" s="17"/>
      <c r="F385" s="17"/>
      <c r="G385" s="19"/>
      <c r="H385" s="19"/>
      <c r="I385" s="19"/>
      <c r="J385" s="19"/>
      <c r="K385" s="19"/>
      <c r="L385" s="19"/>
      <c r="M385" s="19"/>
      <c r="N385" s="17"/>
      <c r="O385" s="17"/>
      <c r="P385" s="22"/>
      <c r="Q385" s="22"/>
      <c r="R385" s="22"/>
      <c r="S385" s="22"/>
      <c r="T385" s="22"/>
      <c r="U385" s="22"/>
      <c r="V385" s="22"/>
      <c r="W385" s="22"/>
      <c r="X385" s="22"/>
      <c r="Y385" s="22"/>
      <c r="Z385" s="22"/>
      <c r="AA385" s="97">
        <f ca="1">IF(AND(J386&lt;$AA$1,J387&gt;$AA$1),1,0)</f>
        <v>0</v>
      </c>
      <c r="AB385" s="22"/>
      <c r="AC385" s="22"/>
      <c r="AD385" s="26"/>
      <c r="AE385" s="27" t="s">
        <v>4</v>
      </c>
      <c r="AF385" s="23">
        <f>$AL$2</f>
        <v>0</v>
      </c>
      <c r="AG385" s="22"/>
      <c r="AH385" s="31"/>
      <c r="AI385" s="32" t="s">
        <v>7</v>
      </c>
      <c r="AJ385" s="24">
        <f>$AL$3</f>
        <v>0</v>
      </c>
      <c r="AK385" s="22"/>
      <c r="AL385" s="22"/>
      <c r="AM385" s="22"/>
      <c r="AN385" s="22"/>
      <c r="AO385" s="22"/>
      <c r="AP385" s="22"/>
      <c r="AQ385" s="22"/>
      <c r="AR385" s="22"/>
      <c r="AS385" s="22"/>
      <c r="AT385" s="22"/>
      <c r="AU385" s="22"/>
      <c r="AV385" s="22"/>
      <c r="AW385" s="22"/>
      <c r="AX385" s="22"/>
      <c r="AY385" s="22"/>
      <c r="AZ385" s="22"/>
      <c r="BA385" s="22"/>
      <c r="BB385" s="22"/>
      <c r="BC385" s="22"/>
      <c r="BD385" s="22" t="s">
        <v>136</v>
      </c>
    </row>
    <row r="386" spans="1:56" ht="15" customHeight="1" thickBot="1" x14ac:dyDescent="0.35">
      <c r="A386" s="16"/>
      <c r="B386" s="49" t="s">
        <v>282</v>
      </c>
      <c r="C386" s="49"/>
      <c r="D386" s="16"/>
      <c r="E386" s="17"/>
      <c r="F386" s="120"/>
      <c r="G386" s="19"/>
      <c r="H386" s="19"/>
      <c r="I386" s="19"/>
      <c r="J386" s="99" t="str">
        <f>IF(J355="","",J355)</f>
        <v/>
      </c>
      <c r="K386" s="19"/>
      <c r="L386" s="19"/>
      <c r="M386" s="19"/>
      <c r="N386" s="17"/>
      <c r="O386" s="17"/>
      <c r="P386" s="22"/>
      <c r="Q386" s="22"/>
      <c r="R386" s="22"/>
      <c r="S386" s="22"/>
      <c r="T386" s="22"/>
      <c r="U386" s="22"/>
      <c r="V386" s="22"/>
      <c r="W386" s="22"/>
      <c r="X386" s="22"/>
      <c r="Y386" s="22"/>
      <c r="Z386" s="22"/>
      <c r="AA386" s="22"/>
      <c r="AB386" s="22"/>
      <c r="AC386" s="22"/>
      <c r="AD386" s="22"/>
      <c r="AE386" s="22"/>
      <c r="AF386" s="22"/>
      <c r="AG386" s="22"/>
      <c r="AH386" s="22"/>
      <c r="AI386" s="22"/>
      <c r="AJ386" s="22"/>
      <c r="AK386" s="22"/>
      <c r="AL386" s="22"/>
      <c r="AM386" s="22"/>
      <c r="AN386" s="22"/>
      <c r="AO386" s="22"/>
      <c r="AP386" s="22"/>
      <c r="AQ386" s="22"/>
      <c r="AR386" s="22"/>
      <c r="AS386" s="22"/>
      <c r="AT386" s="22"/>
      <c r="AU386" s="22"/>
      <c r="AV386" s="22"/>
      <c r="AW386" s="22"/>
      <c r="AX386" s="22"/>
      <c r="AY386" s="22"/>
      <c r="AZ386" s="22"/>
      <c r="BA386" s="22"/>
      <c r="BB386" s="22"/>
      <c r="BC386" s="22"/>
      <c r="BD386" s="22" t="s">
        <v>136</v>
      </c>
    </row>
    <row r="387" spans="1:56" ht="15" customHeight="1" thickTop="1" x14ac:dyDescent="0.3">
      <c r="A387" s="16"/>
      <c r="B387" s="49"/>
      <c r="C387" s="49"/>
      <c r="D387" s="16"/>
      <c r="E387" s="17"/>
      <c r="F387" s="120"/>
      <c r="G387" s="19"/>
      <c r="H387" s="19"/>
      <c r="I387" s="19"/>
      <c r="J387" s="100" t="str">
        <f>IF(OR($H$2="",G397=""),"",G397+((365.25*$H$2)/4))</f>
        <v/>
      </c>
      <c r="K387" s="19"/>
      <c r="L387" s="19"/>
      <c r="M387" s="19"/>
      <c r="N387" s="17"/>
      <c r="O387" s="17"/>
      <c r="P387" s="22"/>
      <c r="Q387" s="22"/>
      <c r="R387" s="22"/>
      <c r="S387" s="22"/>
      <c r="T387" s="22"/>
      <c r="U387" s="22"/>
      <c r="V387" s="22"/>
      <c r="W387" s="22"/>
      <c r="X387" s="22"/>
      <c r="Y387" s="22"/>
      <c r="Z387" s="22"/>
      <c r="AA387" s="101">
        <f ca="1">IF(J386&gt;$AA$1,1,0)</f>
        <v>1</v>
      </c>
      <c r="AB387" s="102" t="s">
        <v>130</v>
      </c>
      <c r="AC387" s="103" t="str">
        <f ca="1">IF(AND($AA$1&gt;J386,$AA$1&lt;J387),AD387,AD388)</f>
        <v>Or that</v>
      </c>
      <c r="AD387" s="103" t="s">
        <v>131</v>
      </c>
      <c r="AE387" s="22"/>
      <c r="AF387" s="22"/>
      <c r="AG387" s="22"/>
      <c r="AH387" s="22"/>
      <c r="AI387" s="22"/>
      <c r="AJ387" s="22"/>
      <c r="AK387" s="22"/>
      <c r="AL387" s="22"/>
      <c r="AM387" s="22"/>
      <c r="AN387" s="22"/>
      <c r="AO387" s="22"/>
      <c r="AP387" s="22"/>
      <c r="AQ387" s="22"/>
      <c r="AR387" s="22"/>
      <c r="AS387" s="22"/>
      <c r="AT387" s="22"/>
      <c r="AU387" s="22"/>
      <c r="AV387" s="22"/>
      <c r="AW387" s="22"/>
      <c r="AX387" s="22"/>
      <c r="AY387" s="22"/>
      <c r="AZ387" s="22"/>
      <c r="BA387" s="22"/>
      <c r="BB387" s="22"/>
      <c r="BC387" s="22"/>
      <c r="BD387" s="22" t="s">
        <v>136</v>
      </c>
    </row>
    <row r="388" spans="1:56" ht="15" customHeight="1" x14ac:dyDescent="0.3">
      <c r="A388" s="16"/>
      <c r="B388" s="49"/>
      <c r="C388" s="49"/>
      <c r="D388" s="16"/>
      <c r="E388" s="17"/>
      <c r="F388" s="120"/>
      <c r="G388" s="19"/>
      <c r="H388" s="19"/>
      <c r="I388" s="104" t="str">
        <f>IF(OR(J387="",$H$2=""),"",J387-((365.25*$H$2)/16))</f>
        <v/>
      </c>
      <c r="J388" s="19"/>
      <c r="K388" s="105" t="str">
        <f>IF(OR(J386="",$H$2=""),"",J386+((365.25*$H$2)/16))</f>
        <v/>
      </c>
      <c r="L388" s="19"/>
      <c r="M388" s="19"/>
      <c r="N388" s="17"/>
      <c r="O388" s="17"/>
      <c r="P388" s="22"/>
      <c r="Q388" s="22"/>
      <c r="R388" s="22"/>
      <c r="S388" s="22"/>
      <c r="T388" s="22"/>
      <c r="U388" s="22"/>
      <c r="V388" s="22"/>
      <c r="W388" s="22"/>
      <c r="X388" s="22"/>
      <c r="Y388" s="22"/>
      <c r="Z388" s="22"/>
      <c r="AA388" s="22"/>
      <c r="AB388" s="22"/>
      <c r="AC388" s="103"/>
      <c r="AD388" s="103" t="s">
        <v>132</v>
      </c>
      <c r="AE388" s="22"/>
      <c r="AF388" s="22"/>
      <c r="AG388" s="22"/>
      <c r="AH388" s="22"/>
      <c r="AI388" s="22"/>
      <c r="AJ388" s="22"/>
      <c r="AK388" s="22"/>
      <c r="AL388" s="22"/>
      <c r="AM388" s="22"/>
      <c r="AN388" s="22"/>
      <c r="AO388" s="22"/>
      <c r="AP388" s="22"/>
      <c r="AQ388" s="22"/>
      <c r="AR388" s="22"/>
      <c r="AS388" s="22"/>
      <c r="AT388" s="22"/>
      <c r="AU388" s="22"/>
      <c r="AV388" s="22"/>
      <c r="AW388" s="22"/>
      <c r="AX388" s="22"/>
      <c r="AY388" s="22"/>
      <c r="AZ388" s="22"/>
      <c r="BA388" s="22"/>
      <c r="BB388" s="22"/>
      <c r="BC388" s="22"/>
      <c r="BD388" s="22" t="s">
        <v>136</v>
      </c>
    </row>
    <row r="389" spans="1:56" ht="15" customHeight="1" x14ac:dyDescent="0.3">
      <c r="A389" s="16"/>
      <c r="B389" s="51"/>
      <c r="C389" s="51"/>
      <c r="D389" s="16"/>
      <c r="E389" s="17"/>
      <c r="F389" s="120"/>
      <c r="G389" s="19"/>
      <c r="H389" s="19"/>
      <c r="I389" s="19"/>
      <c r="J389" s="19"/>
      <c r="K389" s="19"/>
      <c r="L389" s="19"/>
      <c r="M389" s="19"/>
      <c r="N389" s="17"/>
      <c r="O389" s="17"/>
      <c r="P389" s="22"/>
      <c r="Q389" s="22"/>
      <c r="R389" s="22"/>
      <c r="S389" s="22"/>
      <c r="T389" s="22"/>
      <c r="U389" s="22"/>
      <c r="V389" s="22"/>
      <c r="W389" s="22"/>
      <c r="X389" s="22"/>
      <c r="Y389" s="22"/>
      <c r="Z389" s="22"/>
      <c r="AA389" s="101">
        <f ca="1">IF(M397&gt;$AA$1,1,0)</f>
        <v>1</v>
      </c>
      <c r="AB389" s="106" t="s">
        <v>134</v>
      </c>
      <c r="AC389" s="200" t="str">
        <f ca="1">IF(J$387&lt;$AA$1,AD389,AD390)</f>
        <v>You may grieve the passing of both your parents by this time. You will no longer have them to fall back upon. You'll adjust to life without having your mother to call, or to lean on during an emergency. If you have also lost a spouse, you may find life painfully lonely. You may invest more of your energies in your kids and grandkids.</v>
      </c>
      <c r="AD389" s="22" t="s">
        <v>283</v>
      </c>
      <c r="AE389" s="22"/>
      <c r="AF389" s="22"/>
      <c r="AG389" s="22"/>
      <c r="AH389" s="22"/>
      <c r="AI389" s="22"/>
      <c r="AJ389" s="22"/>
      <c r="AK389" s="22"/>
      <c r="AL389" s="22"/>
      <c r="AM389" s="22"/>
      <c r="AN389" s="22"/>
      <c r="AO389" s="22"/>
      <c r="AP389" s="22"/>
      <c r="AQ389" s="22"/>
      <c r="AR389" s="22"/>
      <c r="AS389" s="22"/>
      <c r="AT389" s="22"/>
      <c r="AU389" s="22"/>
      <c r="AV389" s="22"/>
      <c r="AW389" s="22"/>
      <c r="AX389" s="22"/>
      <c r="AY389" s="22"/>
      <c r="AZ389" s="22"/>
      <c r="BA389" s="22"/>
      <c r="BB389" s="22"/>
      <c r="BC389" s="22"/>
      <c r="BD389" s="22" t="s">
        <v>136</v>
      </c>
    </row>
    <row r="390" spans="1:56" ht="15" customHeight="1" x14ac:dyDescent="0.3">
      <c r="A390" s="16"/>
      <c r="B390" s="49" t="s">
        <v>284</v>
      </c>
      <c r="C390" s="49"/>
      <c r="D390" s="16"/>
      <c r="E390" s="17"/>
      <c r="F390" s="120"/>
      <c r="G390" s="19"/>
      <c r="H390" s="107" t="str">
        <f>IF(OR(G397="",$H$2=""),"",G397+((365.25*$H$2)/8))</f>
        <v/>
      </c>
      <c r="I390" s="19"/>
      <c r="J390" s="19"/>
      <c r="K390" s="19"/>
      <c r="L390" s="108" t="str">
        <f>IF(OR(M397="",$H$2=""),"",M397-((365.25*$H$2)/8))</f>
        <v/>
      </c>
      <c r="M390" s="19"/>
      <c r="N390" s="17"/>
      <c r="O390" s="17"/>
      <c r="P390" s="22"/>
      <c r="Q390" s="22"/>
      <c r="R390" s="22"/>
      <c r="S390" s="22"/>
      <c r="T390" s="22"/>
      <c r="U390" s="22"/>
      <c r="V390" s="22"/>
      <c r="W390" s="22"/>
      <c r="X390" s="22"/>
      <c r="Y390" s="22"/>
      <c r="Z390" s="22"/>
      <c r="AA390" s="22"/>
      <c r="AB390" s="22"/>
      <c r="AC390" s="202"/>
      <c r="AD390" s="22" t="s">
        <v>516</v>
      </c>
      <c r="AE390" s="22"/>
      <c r="AF390" s="22"/>
      <c r="AG390" s="22"/>
      <c r="AH390" s="22"/>
      <c r="AI390" s="22"/>
      <c r="AJ390" s="22"/>
      <c r="AK390" s="22"/>
      <c r="AL390" s="22"/>
      <c r="AM390" s="22"/>
      <c r="AN390" s="22"/>
      <c r="AO390" s="22"/>
      <c r="AP390" s="22"/>
      <c r="AQ390" s="22"/>
      <c r="AR390" s="22"/>
      <c r="AS390" s="22"/>
      <c r="AT390" s="22"/>
      <c r="AU390" s="22"/>
      <c r="AV390" s="22"/>
      <c r="AW390" s="22"/>
      <c r="AX390" s="22"/>
      <c r="AY390" s="22"/>
      <c r="AZ390" s="22"/>
      <c r="BA390" s="22"/>
      <c r="BB390" s="22"/>
      <c r="BC390" s="22"/>
      <c r="BD390" s="22" t="s">
        <v>136</v>
      </c>
    </row>
    <row r="391" spans="1:56" ht="15" customHeight="1" x14ac:dyDescent="0.3">
      <c r="A391" s="16"/>
      <c r="B391" s="49"/>
      <c r="C391" s="49"/>
      <c r="D391" s="16"/>
      <c r="E391" s="17"/>
      <c r="F391" s="120"/>
      <c r="G391" s="19"/>
      <c r="H391" s="19"/>
      <c r="I391" s="19"/>
      <c r="J391" s="19"/>
      <c r="K391" s="19"/>
      <c r="L391" s="19"/>
      <c r="M391" s="19"/>
      <c r="N391" s="17"/>
      <c r="O391" s="17"/>
      <c r="P391" s="22"/>
      <c r="Q391" s="22"/>
      <c r="R391" s="22"/>
      <c r="S391" s="22"/>
      <c r="T391" s="22"/>
      <c r="U391" s="22"/>
      <c r="V391" s="22"/>
      <c r="W391" s="22"/>
      <c r="X391" s="22"/>
      <c r="Y391" s="22"/>
      <c r="Z391" s="22"/>
      <c r="AA391" s="101">
        <f ca="1">IF(J407&gt;$AA$1,1,0)</f>
        <v>1</v>
      </c>
      <c r="AB391" s="106" t="s">
        <v>138</v>
      </c>
      <c r="AC391" s="200" t="str">
        <f t="shared" ref="AC391" ca="1" si="42">IF(J$387&lt;$AA$1,AD391,AD392)</f>
        <v xml:space="preserve">According to attachment theory, the insecure tend to partner with the insecure, and secure with the secure. It shapes how you “detach” from your departed parents. You may draw closer to your adult kids as you get older and less self-sufficient. </v>
      </c>
      <c r="AD391" s="22" t="s">
        <v>285</v>
      </c>
      <c r="AE391" s="22"/>
      <c r="AF391" s="22"/>
      <c r="AG391" s="22"/>
      <c r="AH391" s="22"/>
      <c r="AI391" s="22"/>
      <c r="AJ391" s="22"/>
      <c r="AK391" s="22"/>
      <c r="AL391" s="22"/>
      <c r="AM391" s="22"/>
      <c r="AN391" s="22"/>
      <c r="AO391" s="22"/>
      <c r="AP391" s="22"/>
      <c r="AQ391" s="22"/>
      <c r="AR391" s="22"/>
      <c r="AS391" s="22"/>
      <c r="AT391" s="22"/>
      <c r="AU391" s="22"/>
      <c r="AV391" s="22"/>
      <c r="AW391" s="22"/>
      <c r="AX391" s="22"/>
      <c r="AY391" s="22"/>
      <c r="AZ391" s="22"/>
      <c r="BA391" s="22"/>
      <c r="BB391" s="22"/>
      <c r="BC391" s="22"/>
      <c r="BD391" s="22" t="s">
        <v>136</v>
      </c>
    </row>
    <row r="392" spans="1:56" ht="15" customHeight="1" x14ac:dyDescent="0.3">
      <c r="A392" s="16"/>
      <c r="B392" s="51"/>
      <c r="C392" s="51"/>
      <c r="D392" s="16"/>
      <c r="E392" s="17"/>
      <c r="F392" s="120"/>
      <c r="G392" s="19"/>
      <c r="H392" s="19"/>
      <c r="I392" s="19"/>
      <c r="J392" s="19"/>
      <c r="K392" s="19"/>
      <c r="L392" s="19"/>
      <c r="M392" s="19"/>
      <c r="N392" s="17"/>
      <c r="O392" s="17"/>
      <c r="P392" s="22"/>
      <c r="Q392" s="22"/>
      <c r="R392" s="22"/>
      <c r="S392" s="22"/>
      <c r="T392" s="22"/>
      <c r="U392" s="22"/>
      <c r="V392" s="22"/>
      <c r="W392" s="22"/>
      <c r="X392" s="22"/>
      <c r="Y392" s="22"/>
      <c r="Z392" s="22"/>
      <c r="AA392" s="22"/>
      <c r="AB392" s="22"/>
      <c r="AC392" s="202"/>
      <c r="AD392" s="22" t="str">
        <f>AD391</f>
        <v xml:space="preserve">According to attachment theory, the insecure tend to partner with the insecure, and secure with the secure. It shapes how you “detach” from your departed parents. You may draw closer to your adult kids as you get older and less self-sufficient. </v>
      </c>
      <c r="AE392" s="22"/>
      <c r="AF392" s="22"/>
      <c r="AG392" s="22"/>
      <c r="AH392" s="22"/>
      <c r="AI392" s="22"/>
      <c r="AJ392" s="22"/>
      <c r="AK392" s="22"/>
      <c r="AL392" s="22"/>
      <c r="AM392" s="22"/>
      <c r="AN392" s="22"/>
      <c r="AO392" s="22"/>
      <c r="AP392" s="22"/>
      <c r="AQ392" s="22"/>
      <c r="AR392" s="22"/>
      <c r="AS392" s="22"/>
      <c r="AT392" s="22"/>
      <c r="AU392" s="22"/>
      <c r="AV392" s="22"/>
      <c r="AW392" s="22"/>
      <c r="AX392" s="22"/>
      <c r="AY392" s="22"/>
      <c r="AZ392" s="22"/>
      <c r="BA392" s="22"/>
      <c r="BB392" s="22"/>
      <c r="BC392" s="22"/>
      <c r="BD392" s="22" t="s">
        <v>136</v>
      </c>
    </row>
    <row r="393" spans="1:56" ht="15" customHeight="1" x14ac:dyDescent="0.3">
      <c r="A393" s="16"/>
      <c r="B393" s="49" t="s">
        <v>286</v>
      </c>
      <c r="C393" s="49"/>
      <c r="D393" s="16"/>
      <c r="E393" s="17"/>
      <c r="F393" s="120"/>
      <c r="G393" s="105" t="str">
        <f>IF(OR(G397="",$H$2=""),"",G397+((365.25*$H$2)/16))</f>
        <v/>
      </c>
      <c r="H393" s="19"/>
      <c r="I393" s="19"/>
      <c r="J393" s="19"/>
      <c r="K393" s="19"/>
      <c r="L393" s="19"/>
      <c r="M393" s="110" t="str">
        <f>IF(OR(M397="",$H$2=""),"",M397-((365.25*$H$2)/16))</f>
        <v/>
      </c>
      <c r="N393" s="17"/>
      <c r="O393" s="17"/>
      <c r="P393" s="22"/>
      <c r="Q393" s="22"/>
      <c r="R393" s="22"/>
      <c r="S393" s="22"/>
      <c r="T393" s="22"/>
      <c r="U393" s="22"/>
      <c r="V393" s="22"/>
      <c r="W393" s="22"/>
      <c r="X393" s="22"/>
      <c r="Y393" s="147"/>
      <c r="Z393" s="22"/>
      <c r="AA393" s="101">
        <f ca="1">IF(G397&gt;$AA$1,1,0)</f>
        <v>1</v>
      </c>
      <c r="AB393" s="106" t="s">
        <v>140</v>
      </c>
      <c r="AC393" s="203" t="str">
        <f t="shared" ref="AC393" ca="1" si="43">IF(J$387&lt;$AA$1,AD393,AD394)</f>
        <v>Your political views tend to persist. You are more apt to ask if some public policy proposition is efficient for the productive few, instead of wondering if it could be effective for the vulnerable many.</v>
      </c>
      <c r="AD393" s="147" t="str">
        <f t="shared" ref="AD393" si="44">IF(($AF385+$AJ385)&lt;0,$AK393,$AK394)</f>
        <v>Your political views tend to persist. You are more apt to ask if some public policy proposition is efficient for the productive few, instead of wondering if it could be effective for the vulnerable many.</v>
      </c>
      <c r="AE393" s="22"/>
      <c r="AF393" s="22"/>
      <c r="AG393" s="22"/>
      <c r="AH393" s="22"/>
      <c r="AI393" s="22"/>
      <c r="AJ393" s="22"/>
      <c r="AK393" s="144" t="s">
        <v>287</v>
      </c>
      <c r="AL393" s="22"/>
      <c r="AM393" s="22"/>
      <c r="AN393" s="22"/>
      <c r="AO393" s="22"/>
      <c r="AP393" s="22"/>
      <c r="AQ393" s="22"/>
      <c r="AR393" s="22"/>
      <c r="AS393" s="22"/>
      <c r="AT393" s="22"/>
      <c r="AU393" s="22"/>
      <c r="AV393" s="22"/>
      <c r="AW393" s="22"/>
      <c r="AX393" s="22"/>
      <c r="AY393" s="22"/>
      <c r="AZ393" s="22"/>
      <c r="BA393" s="22"/>
      <c r="BB393" s="22"/>
      <c r="BC393" s="22"/>
      <c r="BD393" s="22" t="s">
        <v>136</v>
      </c>
    </row>
    <row r="394" spans="1:56" ht="15" customHeight="1" x14ac:dyDescent="0.3">
      <c r="A394" s="16"/>
      <c r="B394" s="49"/>
      <c r="C394" s="49"/>
      <c r="D394" s="16"/>
      <c r="E394" s="17"/>
      <c r="F394" s="120"/>
      <c r="G394" s="120"/>
      <c r="H394" s="120"/>
      <c r="I394" s="120"/>
      <c r="J394" s="120"/>
      <c r="K394" s="120"/>
      <c r="L394" s="120"/>
      <c r="M394" s="120"/>
      <c r="N394" s="17"/>
      <c r="O394" s="17"/>
      <c r="P394" s="22"/>
      <c r="Q394" s="22"/>
      <c r="R394" s="22"/>
      <c r="S394" s="22"/>
      <c r="T394" s="22"/>
      <c r="U394" s="22"/>
      <c r="V394" s="22"/>
      <c r="W394" s="22"/>
      <c r="X394" s="22"/>
      <c r="Y394" s="22"/>
      <c r="Z394" s="22"/>
      <c r="AA394" s="22"/>
      <c r="AB394" s="22"/>
      <c r="AC394" s="202"/>
      <c r="AD394" s="22" t="str">
        <f>AD393</f>
        <v>Your political views tend to persist. You are more apt to ask if some public policy proposition is efficient for the productive few, instead of wondering if it could be effective for the vulnerable many.</v>
      </c>
      <c r="AE394" s="22"/>
      <c r="AF394" s="22"/>
      <c r="AG394" s="22"/>
      <c r="AH394" s="22"/>
      <c r="AI394" s="22"/>
      <c r="AJ394" s="22"/>
      <c r="AK394" s="144" t="s">
        <v>288</v>
      </c>
      <c r="AL394" s="22"/>
      <c r="AM394" s="22"/>
      <c r="AN394" s="22"/>
      <c r="AO394" s="22"/>
      <c r="AP394" s="22"/>
      <c r="AQ394" s="22"/>
      <c r="AR394" s="22"/>
      <c r="AS394" s="22"/>
      <c r="AT394" s="22"/>
      <c r="AU394" s="22"/>
      <c r="AV394" s="22"/>
      <c r="AW394" s="22"/>
      <c r="AX394" s="22"/>
      <c r="AY394" s="22"/>
      <c r="AZ394" s="22"/>
      <c r="BA394" s="22"/>
      <c r="BB394" s="22"/>
      <c r="BC394" s="22"/>
      <c r="BD394" s="22" t="s">
        <v>136</v>
      </c>
    </row>
    <row r="395" spans="1:56" ht="15" customHeight="1" x14ac:dyDescent="0.3">
      <c r="A395" s="16"/>
      <c r="B395" s="141"/>
      <c r="C395" s="141"/>
      <c r="D395" s="16"/>
      <c r="E395" s="17"/>
      <c r="F395" s="120"/>
      <c r="G395" s="19"/>
      <c r="H395" s="19"/>
      <c r="I395" s="19"/>
      <c r="J395" s="19"/>
      <c r="K395" s="19"/>
      <c r="L395" s="19"/>
      <c r="M395" s="19"/>
      <c r="N395" s="17"/>
      <c r="O395" s="17"/>
      <c r="P395" s="22"/>
      <c r="Q395" s="22"/>
      <c r="R395" s="22"/>
      <c r="S395" s="22"/>
      <c r="T395" s="22"/>
      <c r="U395" s="22"/>
      <c r="V395" s="22"/>
      <c r="W395" s="22"/>
      <c r="X395" s="22"/>
      <c r="Y395" s="22"/>
      <c r="Z395" s="22"/>
      <c r="AA395" s="101">
        <f ca="1">IF(J387&gt;$AA$1,1,0)</f>
        <v>1</v>
      </c>
      <c r="AB395" s="106" t="s">
        <v>143</v>
      </c>
      <c r="AC395" s="200" t="str">
        <f ca="1">IF(AND($AA$1&gt;J386,$AA$1&lt;J387,AN$3=20),AD396,AD395)</f>
        <v>Your political views tend to persist. You are more apt to ask if some public policy proposition is efficient for the productive few, instead of wondering if it could be effective for the vulnerable many.</v>
      </c>
      <c r="AD395" s="22" t="str">
        <f ca="1">AC393</f>
        <v>Your political views tend to persist. You are more apt to ask if some public policy proposition is efficient for the productive few, instead of wondering if it could be effective for the vulnerable many.</v>
      </c>
      <c r="AE395" s="22"/>
      <c r="AF395" s="22"/>
      <c r="AG395" s="22"/>
      <c r="AH395" s="22"/>
      <c r="AI395" s="22"/>
      <c r="AJ395" s="22"/>
      <c r="AK395" s="22"/>
      <c r="AL395" s="22"/>
      <c r="AM395" s="22"/>
      <c r="AN395" s="22"/>
      <c r="AO395" s="22"/>
      <c r="AP395" s="22"/>
      <c r="AQ395" s="22"/>
      <c r="AR395" s="22"/>
      <c r="AS395" s="22"/>
      <c r="AT395" s="22"/>
      <c r="AU395" s="22"/>
      <c r="AV395" s="22"/>
      <c r="AW395" s="22"/>
      <c r="AX395" s="22"/>
      <c r="AY395" s="22"/>
      <c r="AZ395" s="22"/>
      <c r="BA395" s="22"/>
      <c r="BB395" s="22"/>
      <c r="BC395" s="22"/>
      <c r="BD395" s="22" t="s">
        <v>136</v>
      </c>
    </row>
    <row r="396" spans="1:56" ht="15" customHeight="1" x14ac:dyDescent="0.3">
      <c r="A396" s="16"/>
      <c r="B396" s="49" t="s">
        <v>289</v>
      </c>
      <c r="C396" s="49"/>
      <c r="D396" s="16"/>
      <c r="E396" s="17"/>
      <c r="F396" s="120"/>
      <c r="G396" s="19"/>
      <c r="H396" s="19"/>
      <c r="I396" s="19"/>
      <c r="J396" s="19"/>
      <c r="K396" s="19"/>
      <c r="L396" s="19"/>
      <c r="M396" s="19"/>
      <c r="N396" s="17"/>
      <c r="O396" s="17"/>
      <c r="P396" s="22"/>
      <c r="Q396" s="22"/>
      <c r="R396" s="22"/>
      <c r="S396" s="22"/>
      <c r="T396" s="22"/>
      <c r="U396" s="22"/>
      <c r="V396" s="22"/>
      <c r="W396" s="22"/>
      <c r="X396" s="22"/>
      <c r="Y396" s="22"/>
      <c r="Z396" s="22"/>
      <c r="AA396" s="22"/>
      <c r="AB396" s="22"/>
      <c r="AC396" s="22"/>
      <c r="AD396"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396" s="22"/>
      <c r="AF396" s="22"/>
      <c r="AG396" s="22"/>
      <c r="AH396" s="22"/>
      <c r="AI396" s="22"/>
      <c r="AJ396" s="22"/>
      <c r="AK396" s="22"/>
      <c r="AL396" s="22"/>
      <c r="AM396" s="22"/>
      <c r="AN396" s="22"/>
      <c r="AO396" s="22"/>
      <c r="AP396" s="22"/>
      <c r="AQ396" s="22"/>
      <c r="AR396" s="22"/>
      <c r="AS396" s="22"/>
      <c r="AT396" s="22"/>
      <c r="AU396" s="22"/>
      <c r="AV396" s="22"/>
      <c r="AW396" s="22"/>
      <c r="AX396" s="22"/>
      <c r="AY396" s="22"/>
      <c r="AZ396" s="22"/>
      <c r="BA396" s="22"/>
      <c r="BB396" s="22"/>
      <c r="BC396" s="22"/>
      <c r="BD396" s="22" t="s">
        <v>136</v>
      </c>
    </row>
    <row r="397" spans="1:56" ht="15" customHeight="1" x14ac:dyDescent="0.3">
      <c r="A397" s="16"/>
      <c r="B397" s="49"/>
      <c r="C397" s="49"/>
      <c r="D397" s="16"/>
      <c r="E397" s="17"/>
      <c r="F397" s="120"/>
      <c r="G397" s="112" t="str">
        <f>IF(OR($H$2="",J407=""),"",J407+((365.25*$H$2)/4))</f>
        <v/>
      </c>
      <c r="H397" s="19"/>
      <c r="I397" s="19"/>
      <c r="J397" s="19"/>
      <c r="K397" s="19"/>
      <c r="L397" s="19"/>
      <c r="M397" s="112" t="str">
        <f>IF(OR($H$2="",J355=""),"",J355+((365.25*$H$2)/4))</f>
        <v/>
      </c>
      <c r="N397" s="17"/>
      <c r="O397" s="17"/>
      <c r="P397" s="22"/>
      <c r="Q397" s="22"/>
      <c r="R397" s="22"/>
      <c r="S397" s="22"/>
      <c r="T397" s="22"/>
      <c r="U397" s="22"/>
      <c r="V397" s="22"/>
      <c r="W397" s="22"/>
      <c r="X397" s="22"/>
      <c r="Y397" s="22"/>
      <c r="Z397" s="22"/>
      <c r="AA397" s="22"/>
      <c r="AB397" s="22"/>
      <c r="AC397" s="22"/>
      <c r="AD397" s="22"/>
      <c r="AE397" s="22"/>
      <c r="AF397" s="22"/>
      <c r="AG397" s="22"/>
      <c r="AH397" s="22"/>
      <c r="AI397" s="22"/>
      <c r="AJ397" s="22"/>
      <c r="AK397" s="22"/>
      <c r="AL397" s="22"/>
      <c r="AM397" s="22"/>
      <c r="AN397" s="22"/>
      <c r="AO397" s="22"/>
      <c r="AP397" s="22"/>
      <c r="AQ397" s="22"/>
      <c r="AR397" s="22"/>
      <c r="AS397" s="22"/>
      <c r="AT397" s="22"/>
      <c r="AU397" s="22"/>
      <c r="AV397" s="22"/>
      <c r="AW397" s="22"/>
      <c r="AX397" s="22"/>
      <c r="AY397" s="22"/>
      <c r="AZ397" s="22"/>
      <c r="BA397" s="22"/>
      <c r="BB397" s="22"/>
      <c r="BC397" s="22"/>
      <c r="BD397" s="22" t="s">
        <v>136</v>
      </c>
    </row>
    <row r="398" spans="1:56" ht="15" customHeight="1" x14ac:dyDescent="0.3">
      <c r="A398" s="16"/>
      <c r="B398" s="49"/>
      <c r="C398" s="49"/>
      <c r="D398" s="16"/>
      <c r="E398" s="17"/>
      <c r="F398" s="120"/>
      <c r="G398" s="19"/>
      <c r="H398" s="19"/>
      <c r="I398" s="19"/>
      <c r="J398" s="19"/>
      <c r="K398" s="19"/>
      <c r="L398" s="19"/>
      <c r="M398" s="19"/>
      <c r="N398" s="17"/>
      <c r="O398" s="17"/>
      <c r="P398" s="22"/>
      <c r="Q398" s="22"/>
      <c r="R398" s="22"/>
      <c r="S398" s="22"/>
      <c r="T398" s="22"/>
      <c r="U398" s="22"/>
      <c r="V398" s="22"/>
      <c r="W398" s="22"/>
      <c r="X398" s="22"/>
      <c r="Y398" s="22"/>
      <c r="Z398" s="22"/>
      <c r="AA398" s="22"/>
      <c r="AB398" s="22"/>
      <c r="AC398" s="22"/>
      <c r="AD398" s="22"/>
      <c r="AE398" s="22"/>
      <c r="AF398" s="22"/>
      <c r="AG398" s="22"/>
      <c r="AH398" s="22"/>
      <c r="AI398" s="22"/>
      <c r="AJ398" s="22"/>
      <c r="AK398" s="22"/>
      <c r="AL398" s="22"/>
      <c r="AM398" s="22"/>
      <c r="AN398" s="22"/>
      <c r="AO398" s="22"/>
      <c r="AP398" s="22"/>
      <c r="AQ398" s="22"/>
      <c r="AR398" s="22"/>
      <c r="AS398" s="22"/>
      <c r="AT398" s="22"/>
      <c r="AU398" s="22"/>
      <c r="AV398" s="22"/>
      <c r="AW398" s="22"/>
      <c r="AX398" s="22"/>
      <c r="AY398" s="22"/>
      <c r="AZ398" s="22"/>
      <c r="BA398" s="22"/>
      <c r="BB398" s="22"/>
      <c r="BC398" s="22"/>
      <c r="BD398" s="22" t="s">
        <v>136</v>
      </c>
    </row>
    <row r="399" spans="1:56" ht="15" customHeight="1" x14ac:dyDescent="0.3">
      <c r="A399" s="16"/>
      <c r="B399" s="49"/>
      <c r="C399" s="49"/>
      <c r="D399" s="16"/>
      <c r="E399" s="17"/>
      <c r="F399" s="120"/>
      <c r="G399" s="19"/>
      <c r="H399" s="19"/>
      <c r="I399" s="19"/>
      <c r="J399" s="19"/>
      <c r="K399" s="19"/>
      <c r="L399" s="19"/>
      <c r="M399" s="19"/>
      <c r="N399" s="17"/>
      <c r="O399" s="17"/>
      <c r="P399" s="22"/>
      <c r="Q399" s="22"/>
      <c r="R399" s="22"/>
      <c r="S399" s="22"/>
      <c r="T399" s="22"/>
      <c r="U399" s="22"/>
      <c r="V399" s="22"/>
      <c r="W399" s="22"/>
      <c r="X399" s="22"/>
      <c r="Y399" s="22"/>
      <c r="Z399" s="22"/>
      <c r="AA399" s="22"/>
      <c r="AB399" s="22"/>
      <c r="AC399" s="22"/>
      <c r="AD399" s="22"/>
      <c r="AE399" s="22"/>
      <c r="AF399" s="22"/>
      <c r="AG399" s="22"/>
      <c r="AH399" s="22"/>
      <c r="AI399" s="22"/>
      <c r="AJ399" s="22"/>
      <c r="AK399" s="22"/>
      <c r="AL399" s="22"/>
      <c r="AM399" s="22"/>
      <c r="AN399" s="22"/>
      <c r="AO399" s="22"/>
      <c r="AP399" s="22"/>
      <c r="AQ399" s="22"/>
      <c r="AR399" s="22"/>
      <c r="AS399" s="22"/>
      <c r="AT399" s="22"/>
      <c r="AU399" s="22"/>
      <c r="AV399" s="22"/>
      <c r="AW399" s="22"/>
      <c r="AX399" s="22"/>
      <c r="AY399" s="22"/>
      <c r="AZ399" s="22"/>
      <c r="BA399" s="22"/>
      <c r="BB399" s="22"/>
      <c r="BC399" s="22"/>
      <c r="BD399" s="22" t="s">
        <v>136</v>
      </c>
    </row>
    <row r="400" spans="1:56" ht="15" customHeight="1" x14ac:dyDescent="0.3">
      <c r="A400" s="16"/>
      <c r="B400" s="141"/>
      <c r="C400" s="141"/>
      <c r="D400" s="16"/>
      <c r="E400" s="17"/>
      <c r="F400" s="120"/>
      <c r="G400" s="120"/>
      <c r="H400" s="120"/>
      <c r="I400" s="120"/>
      <c r="J400" s="120"/>
      <c r="K400" s="120"/>
      <c r="L400" s="120"/>
      <c r="M400" s="120"/>
      <c r="N400" s="17"/>
      <c r="O400" s="17"/>
      <c r="P400" s="22"/>
      <c r="Q400" s="22"/>
      <c r="R400" s="22"/>
      <c r="S400" s="22"/>
      <c r="T400" s="22"/>
      <c r="U400" s="22"/>
      <c r="V400" s="22"/>
      <c r="W400" s="22"/>
      <c r="X400" s="22"/>
      <c r="Y400" s="22"/>
      <c r="Z400" s="22"/>
      <c r="AA400" s="22"/>
      <c r="AB400" s="22"/>
      <c r="AC400" s="22"/>
      <c r="AD400" s="22"/>
      <c r="AE400" s="22"/>
      <c r="AF400" s="22"/>
      <c r="AG400" s="22"/>
      <c r="AH400" s="22"/>
      <c r="AI400" s="22"/>
      <c r="AJ400" s="22"/>
      <c r="AK400" s="22"/>
      <c r="AL400" s="22"/>
      <c r="AM400" s="22"/>
      <c r="AN400" s="22"/>
      <c r="AO400" s="22"/>
      <c r="AP400" s="22"/>
      <c r="AQ400" s="22"/>
      <c r="AR400" s="22"/>
      <c r="AS400" s="22"/>
      <c r="AT400" s="22"/>
      <c r="AU400" s="22"/>
      <c r="AV400" s="22"/>
      <c r="AW400" s="22"/>
      <c r="AX400" s="22"/>
      <c r="AY400" s="22"/>
      <c r="AZ400" s="22"/>
      <c r="BA400" s="22"/>
      <c r="BB400" s="22"/>
      <c r="BC400" s="22"/>
      <c r="BD400" s="22" t="s">
        <v>136</v>
      </c>
    </row>
    <row r="401" spans="1:56" ht="15" customHeight="1" x14ac:dyDescent="0.3">
      <c r="A401" s="16"/>
      <c r="B401" s="51"/>
      <c r="C401" s="51"/>
      <c r="D401" s="16"/>
      <c r="E401" s="17"/>
      <c r="F401" s="120"/>
      <c r="G401" s="105" t="str">
        <f>IF(OR(G397="",$H$2=""),"",G397-((365.25*$H$2)/16))</f>
        <v/>
      </c>
      <c r="H401" s="19"/>
      <c r="I401" s="19"/>
      <c r="J401" s="19"/>
      <c r="K401" s="19"/>
      <c r="L401" s="19"/>
      <c r="M401" s="110" t="str">
        <f>IF(OR(M397="",$H$2=""),"",M397+((365.25*$H$2)/16))</f>
        <v/>
      </c>
      <c r="N401" s="17"/>
      <c r="O401" s="17"/>
      <c r="P401" s="22"/>
      <c r="Q401" s="22"/>
      <c r="R401" s="22"/>
      <c r="S401" s="22"/>
      <c r="T401" s="22"/>
      <c r="U401" s="22"/>
      <c r="V401" s="22"/>
      <c r="W401" s="22"/>
      <c r="X401" s="22"/>
      <c r="Y401" s="22"/>
      <c r="Z401" s="22"/>
      <c r="AA401" s="22"/>
      <c r="AB401" s="22"/>
      <c r="AC401" s="22"/>
      <c r="AD401" s="22"/>
      <c r="AE401" s="22"/>
      <c r="AF401" s="22"/>
      <c r="AG401" s="22"/>
      <c r="AH401" s="22"/>
      <c r="AI401" s="22"/>
      <c r="AJ401" s="22"/>
      <c r="AK401" s="22"/>
      <c r="AL401" s="22"/>
      <c r="AM401" s="22"/>
      <c r="AN401" s="22"/>
      <c r="AO401" s="22"/>
      <c r="AP401" s="22"/>
      <c r="AQ401" s="22"/>
      <c r="AR401" s="22"/>
      <c r="AS401" s="22"/>
      <c r="AT401" s="22"/>
      <c r="AU401" s="22"/>
      <c r="AV401" s="22"/>
      <c r="AW401" s="22"/>
      <c r="AX401" s="22"/>
      <c r="AY401" s="22"/>
      <c r="AZ401" s="22"/>
      <c r="BA401" s="22"/>
      <c r="BB401" s="22"/>
      <c r="BC401" s="22"/>
      <c r="BD401" s="22" t="s">
        <v>136</v>
      </c>
    </row>
    <row r="402" spans="1:56" ht="15" customHeight="1" x14ac:dyDescent="0.3">
      <c r="A402" s="16"/>
      <c r="B402" s="51"/>
      <c r="C402" s="51"/>
      <c r="D402" s="16"/>
      <c r="E402" s="17"/>
      <c r="F402" s="120"/>
      <c r="G402" s="19"/>
      <c r="H402" s="19"/>
      <c r="I402" s="19"/>
      <c r="J402" s="19"/>
      <c r="K402" s="19"/>
      <c r="L402" s="19"/>
      <c r="M402" s="19"/>
      <c r="N402" s="17"/>
      <c r="O402" s="17"/>
      <c r="P402" s="22"/>
      <c r="Q402" s="22"/>
      <c r="R402" s="22"/>
      <c r="S402" s="22"/>
      <c r="T402" s="22"/>
      <c r="U402" s="22"/>
      <c r="V402" s="22"/>
      <c r="W402" s="22"/>
      <c r="X402" s="22"/>
      <c r="Y402" s="22"/>
      <c r="Z402" s="22"/>
      <c r="AA402" s="22"/>
      <c r="AB402" s="22"/>
      <c r="AC402" s="22"/>
      <c r="AD402" s="22"/>
      <c r="AE402" s="22"/>
      <c r="AF402" s="22"/>
      <c r="AG402" s="22"/>
      <c r="AH402" s="22"/>
      <c r="AI402" s="22"/>
      <c r="AJ402" s="22"/>
      <c r="AK402" s="22"/>
      <c r="AL402" s="22"/>
      <c r="AM402" s="22"/>
      <c r="AN402" s="22"/>
      <c r="AO402" s="22"/>
      <c r="AP402" s="22"/>
      <c r="AQ402" s="22"/>
      <c r="AR402" s="22"/>
      <c r="AS402" s="22"/>
      <c r="AT402" s="22"/>
      <c r="AU402" s="22"/>
      <c r="AV402" s="22"/>
      <c r="AW402" s="22"/>
      <c r="AX402" s="22"/>
      <c r="AY402" s="22"/>
      <c r="AZ402" s="22"/>
      <c r="BA402" s="22"/>
      <c r="BB402" s="22"/>
      <c r="BC402" s="22"/>
      <c r="BD402" s="22" t="s">
        <v>136</v>
      </c>
    </row>
    <row r="403" spans="1:56" ht="15" customHeight="1" x14ac:dyDescent="0.3">
      <c r="A403" s="16"/>
      <c r="B403" s="51"/>
      <c r="C403" s="51"/>
      <c r="D403" s="16"/>
      <c r="E403" s="17"/>
      <c r="F403" s="120"/>
      <c r="G403" s="19"/>
      <c r="H403" s="19"/>
      <c r="I403" s="19"/>
      <c r="J403" s="19"/>
      <c r="K403" s="19"/>
      <c r="L403" s="19"/>
      <c r="M403" s="19"/>
      <c r="N403" s="17"/>
      <c r="O403" s="17"/>
      <c r="P403" s="22"/>
      <c r="Q403" s="22"/>
      <c r="R403" s="22"/>
      <c r="S403" s="22"/>
      <c r="T403" s="22"/>
      <c r="U403" s="22"/>
      <c r="V403" s="22"/>
      <c r="W403" s="22"/>
      <c r="X403" s="22"/>
      <c r="Y403" s="22"/>
      <c r="Z403" s="22"/>
      <c r="AA403" s="22"/>
      <c r="AB403" s="22"/>
      <c r="AC403" s="22"/>
      <c r="AD403" s="22"/>
      <c r="AE403" s="22"/>
      <c r="AF403" s="22"/>
      <c r="AG403" s="22"/>
      <c r="AH403" s="22"/>
      <c r="AI403" s="22"/>
      <c r="AJ403" s="22"/>
      <c r="AK403" s="22"/>
      <c r="AL403" s="22"/>
      <c r="AM403" s="22"/>
      <c r="AN403" s="22"/>
      <c r="AO403" s="22"/>
      <c r="AP403" s="22"/>
      <c r="AQ403" s="22"/>
      <c r="AR403" s="22"/>
      <c r="AS403" s="22"/>
      <c r="AT403" s="22"/>
      <c r="AU403" s="22"/>
      <c r="AV403" s="22"/>
      <c r="AW403" s="22"/>
      <c r="AX403" s="22"/>
      <c r="AY403" s="22"/>
      <c r="AZ403" s="22"/>
      <c r="BA403" s="22"/>
      <c r="BB403" s="22"/>
      <c r="BC403" s="22"/>
      <c r="BD403" s="22" t="s">
        <v>136</v>
      </c>
    </row>
    <row r="404" spans="1:56" ht="15" customHeight="1" x14ac:dyDescent="0.3">
      <c r="A404" s="16"/>
      <c r="B404" s="51"/>
      <c r="C404" s="51"/>
      <c r="D404" s="16"/>
      <c r="E404" s="17"/>
      <c r="F404" s="120"/>
      <c r="G404" s="19"/>
      <c r="H404" s="107" t="str">
        <f>IF(OR(J407="",$H$2=""),"",J407+((365.25*$H$2)/8))</f>
        <v/>
      </c>
      <c r="I404" s="19"/>
      <c r="J404" s="19"/>
      <c r="K404" s="19"/>
      <c r="L404" s="114" t="str">
        <f>IF(OR(M397="",$H$2=""),"",M397+((365.25*$H$2)/8))</f>
        <v/>
      </c>
      <c r="M404" s="19"/>
      <c r="N404" s="17"/>
      <c r="O404" s="17"/>
      <c r="P404" s="22"/>
      <c r="Q404" s="22"/>
      <c r="R404" s="22"/>
      <c r="S404" s="22"/>
      <c r="T404" s="22"/>
      <c r="U404" s="22"/>
      <c r="V404" s="22"/>
      <c r="W404" s="22"/>
      <c r="X404" s="22"/>
      <c r="Y404" s="22"/>
      <c r="Z404" s="22"/>
      <c r="AA404" s="22"/>
      <c r="AB404" s="22"/>
      <c r="AC404" s="22"/>
      <c r="AD404" s="22"/>
      <c r="AE404" s="22"/>
      <c r="AF404" s="22"/>
      <c r="AG404" s="22"/>
      <c r="AH404" s="22"/>
      <c r="AI404" s="22"/>
      <c r="AJ404" s="22"/>
      <c r="AK404" s="22"/>
      <c r="AL404" s="22"/>
      <c r="AM404" s="22"/>
      <c r="AN404" s="22"/>
      <c r="AO404" s="22"/>
      <c r="AP404" s="22"/>
      <c r="AQ404" s="22"/>
      <c r="AR404" s="22"/>
      <c r="AS404" s="22"/>
      <c r="AT404" s="22"/>
      <c r="AU404" s="22"/>
      <c r="AV404" s="22"/>
      <c r="AW404" s="22"/>
      <c r="AX404" s="22"/>
      <c r="AY404" s="22"/>
      <c r="AZ404" s="22"/>
      <c r="BA404" s="22"/>
      <c r="BB404" s="22"/>
      <c r="BC404" s="22"/>
      <c r="BD404" s="22" t="s">
        <v>136</v>
      </c>
    </row>
    <row r="405" spans="1:56" ht="15" customHeight="1" x14ac:dyDescent="0.3">
      <c r="A405" s="16"/>
      <c r="B405" s="51"/>
      <c r="C405" s="51"/>
      <c r="D405" s="16"/>
      <c r="E405" s="17"/>
      <c r="F405" s="120"/>
      <c r="G405" s="19"/>
      <c r="H405" s="19"/>
      <c r="I405" s="19"/>
      <c r="J405" s="19"/>
      <c r="K405" s="19"/>
      <c r="L405" s="19"/>
      <c r="M405" s="19"/>
      <c r="N405" s="17"/>
      <c r="O405" s="17"/>
      <c r="P405" s="22"/>
      <c r="Q405" s="22"/>
      <c r="R405" s="22"/>
      <c r="S405" s="22"/>
      <c r="T405" s="22"/>
      <c r="U405" s="22"/>
      <c r="V405" s="22"/>
      <c r="W405" s="22"/>
      <c r="X405" s="22"/>
      <c r="Y405" s="22"/>
      <c r="Z405" s="22"/>
      <c r="AA405" s="22"/>
      <c r="AB405" s="22"/>
      <c r="AC405" s="22"/>
      <c r="AD405" s="22"/>
      <c r="AE405" s="22"/>
      <c r="AF405" s="22"/>
      <c r="AG405" s="22"/>
      <c r="AH405" s="22"/>
      <c r="AI405" s="22"/>
      <c r="AJ405" s="22"/>
      <c r="AK405" s="22"/>
      <c r="AL405" s="22"/>
      <c r="AM405" s="22"/>
      <c r="AN405" s="22"/>
      <c r="AO405" s="22"/>
      <c r="AP405" s="22"/>
      <c r="AQ405" s="22"/>
      <c r="AR405" s="22"/>
      <c r="AS405" s="22"/>
      <c r="AT405" s="22"/>
      <c r="AU405" s="22"/>
      <c r="AV405" s="22"/>
      <c r="AW405" s="22"/>
      <c r="AX405" s="22"/>
      <c r="AY405" s="22"/>
      <c r="AZ405" s="22"/>
      <c r="BA405" s="22"/>
      <c r="BB405" s="22"/>
      <c r="BC405" s="22"/>
      <c r="BD405" s="22" t="s">
        <v>136</v>
      </c>
    </row>
    <row r="406" spans="1:56" ht="15" customHeight="1" x14ac:dyDescent="0.3">
      <c r="A406" s="16"/>
      <c r="B406" s="51"/>
      <c r="C406" s="51"/>
      <c r="D406" s="16"/>
      <c r="E406" s="17"/>
      <c r="F406" s="120"/>
      <c r="G406" s="19"/>
      <c r="H406" s="19"/>
      <c r="I406" s="115" t="str">
        <f>IF(OR(J407="",$H$2=""),"",J407+((365.25*$H$2)/16))</f>
        <v/>
      </c>
      <c r="J406" s="19"/>
      <c r="K406" s="105" t="str">
        <f>IF(OR(J407="",$H$2=""),"",J407-((365.25*$H$2)/16))</f>
        <v/>
      </c>
      <c r="L406" s="19"/>
      <c r="M406" s="19"/>
      <c r="N406" s="17"/>
      <c r="O406" s="17"/>
      <c r="P406" s="22"/>
      <c r="Q406" s="22"/>
      <c r="R406" s="22"/>
      <c r="S406" s="22"/>
      <c r="T406" s="22"/>
      <c r="U406" s="22"/>
      <c r="V406" s="22"/>
      <c r="W406" s="22"/>
      <c r="X406" s="22"/>
      <c r="Y406" s="22"/>
      <c r="Z406" s="22"/>
      <c r="AA406" s="22"/>
      <c r="AB406" s="22"/>
      <c r="AC406" s="22"/>
      <c r="AD406" s="22"/>
      <c r="AE406" s="22"/>
      <c r="AF406" s="22"/>
      <c r="AG406" s="22"/>
      <c r="AH406" s="22"/>
      <c r="AI406" s="22"/>
      <c r="AJ406" s="22"/>
      <c r="AK406" s="22"/>
      <c r="AL406" s="22"/>
      <c r="AM406" s="22"/>
      <c r="AN406" s="22"/>
      <c r="AO406" s="22"/>
      <c r="AP406" s="22"/>
      <c r="AQ406" s="22"/>
      <c r="AR406" s="22"/>
      <c r="AS406" s="22"/>
      <c r="AT406" s="22"/>
      <c r="AU406" s="22"/>
      <c r="AV406" s="22"/>
      <c r="AW406" s="22"/>
      <c r="AX406" s="22"/>
      <c r="AY406" s="22"/>
      <c r="AZ406" s="22"/>
      <c r="BA406" s="22"/>
      <c r="BB406" s="22"/>
      <c r="BC406" s="22"/>
      <c r="BD406" s="22" t="s">
        <v>136</v>
      </c>
    </row>
    <row r="407" spans="1:56" ht="15" customHeight="1" x14ac:dyDescent="0.3">
      <c r="A407" s="16"/>
      <c r="B407" s="51"/>
      <c r="C407" s="51"/>
      <c r="D407" s="16"/>
      <c r="E407" s="17"/>
      <c r="F407" s="120"/>
      <c r="G407" s="19"/>
      <c r="H407" s="19"/>
      <c r="I407" s="19"/>
      <c r="J407" s="116" t="str">
        <f>IF(OR($H$2="",M397=""),"",M397+((365.25*$H$2)/4))</f>
        <v/>
      </c>
      <c r="K407" s="19"/>
      <c r="L407" s="19"/>
      <c r="M407" s="19"/>
      <c r="N407" s="17"/>
      <c r="O407" s="17"/>
      <c r="P407" s="22"/>
      <c r="Q407" s="22"/>
      <c r="R407" s="22"/>
      <c r="S407" s="22"/>
      <c r="T407" s="22"/>
      <c r="U407" s="22"/>
      <c r="V407" s="22"/>
      <c r="W407" s="22"/>
      <c r="X407" s="22"/>
      <c r="Y407" s="22"/>
      <c r="Z407" s="22"/>
      <c r="AA407" s="22"/>
      <c r="AB407" s="22"/>
      <c r="AC407" s="22"/>
      <c r="AD407" s="22"/>
      <c r="AE407" s="22"/>
      <c r="AF407" s="22"/>
      <c r="AG407" s="22"/>
      <c r="AH407" s="22"/>
      <c r="AI407" s="22"/>
      <c r="AJ407" s="22"/>
      <c r="AK407" s="22"/>
      <c r="AL407" s="22"/>
      <c r="AM407" s="22"/>
      <c r="AN407" s="22"/>
      <c r="AO407" s="22"/>
      <c r="AP407" s="22"/>
      <c r="AQ407" s="22"/>
      <c r="AR407" s="22"/>
      <c r="AS407" s="22"/>
      <c r="AT407" s="22"/>
      <c r="AU407" s="22"/>
      <c r="AV407" s="22"/>
      <c r="AW407" s="22"/>
      <c r="AX407" s="22"/>
      <c r="AY407" s="22"/>
      <c r="AZ407" s="22"/>
      <c r="BA407" s="22"/>
      <c r="BB407" s="22"/>
      <c r="BC407" s="22"/>
      <c r="BD407" s="22" t="s">
        <v>136</v>
      </c>
    </row>
    <row r="408" spans="1:56" ht="15" customHeight="1" x14ac:dyDescent="0.3">
      <c r="A408" s="16"/>
      <c r="B408" s="51"/>
      <c r="C408" s="51"/>
      <c r="D408" s="16"/>
      <c r="E408" s="17"/>
      <c r="F408" s="120"/>
      <c r="G408" s="19"/>
      <c r="H408" s="19"/>
      <c r="I408" s="19"/>
      <c r="J408" s="116"/>
      <c r="K408" s="19"/>
      <c r="L408" s="19"/>
      <c r="M408" s="19"/>
      <c r="N408" s="17"/>
      <c r="O408" s="17"/>
      <c r="P408" s="22"/>
      <c r="Q408" s="22"/>
      <c r="R408" s="22"/>
      <c r="S408" s="22"/>
      <c r="T408" s="22"/>
      <c r="U408" s="22"/>
      <c r="V408" s="22"/>
      <c r="W408" s="22"/>
      <c r="X408" s="22"/>
      <c r="Y408" s="22"/>
      <c r="Z408" s="22"/>
      <c r="AA408" s="22"/>
      <c r="AB408" s="22"/>
      <c r="AC408" s="22"/>
      <c r="AD408" s="22"/>
      <c r="AE408" s="22"/>
      <c r="AF408" s="22"/>
      <c r="AG408" s="22"/>
      <c r="AH408" s="22"/>
      <c r="AI408" s="22"/>
      <c r="AJ408" s="22"/>
      <c r="AK408" s="22"/>
      <c r="AL408" s="22"/>
      <c r="AM408" s="22"/>
      <c r="AN408" s="22"/>
      <c r="AO408" s="22"/>
      <c r="AP408" s="22"/>
      <c r="AQ408" s="22"/>
      <c r="AR408" s="22"/>
      <c r="AS408" s="22"/>
      <c r="AT408" s="22"/>
      <c r="AU408" s="22"/>
      <c r="AV408" s="22"/>
      <c r="AW408" s="22"/>
      <c r="AX408" s="22"/>
      <c r="AY408" s="22"/>
      <c r="AZ408" s="22"/>
      <c r="BA408" s="22"/>
      <c r="BB408" s="22"/>
      <c r="BC408" s="22"/>
      <c r="BD408" s="22" t="s">
        <v>136</v>
      </c>
    </row>
    <row r="409" spans="1:56" ht="15" customHeight="1" x14ac:dyDescent="0.3">
      <c r="A409" s="16"/>
      <c r="B409" s="51"/>
      <c r="C409" s="51"/>
      <c r="D409" s="16"/>
      <c r="E409" s="17"/>
      <c r="F409" s="117" t="str">
        <f>IF(F410="","",AD384)</f>
        <v>Your psychosocial journey without your parents to fall back on</v>
      </c>
      <c r="G409" s="19"/>
      <c r="H409" s="19"/>
      <c r="I409" s="19"/>
      <c r="J409" s="19"/>
      <c r="K409" s="19"/>
      <c r="L409" s="19"/>
      <c r="M409" s="19"/>
      <c r="N409" s="17"/>
      <c r="O409" s="17"/>
      <c r="P409" s="22"/>
      <c r="Q409" s="22"/>
      <c r="R409" s="22"/>
      <c r="S409" s="22"/>
      <c r="T409" s="22"/>
      <c r="U409" s="22"/>
      <c r="V409" s="22"/>
      <c r="W409" s="22"/>
      <c r="X409" s="22"/>
      <c r="Y409" s="22"/>
      <c r="Z409" s="22"/>
      <c r="AA409" s="22"/>
      <c r="AB409" s="22"/>
      <c r="AC409" s="22"/>
      <c r="AD409" s="22"/>
      <c r="AE409" s="22"/>
      <c r="AF409" s="22"/>
      <c r="AG409" s="22"/>
      <c r="AH409" s="22"/>
      <c r="AI409" s="22"/>
      <c r="AJ409" s="22"/>
      <c r="AK409" s="22"/>
      <c r="AL409" s="22"/>
      <c r="AM409" s="22"/>
      <c r="AN409" s="22"/>
      <c r="AO409" s="22"/>
      <c r="AP409" s="22"/>
      <c r="AQ409" s="22"/>
      <c r="AR409" s="22"/>
      <c r="AS409" s="22"/>
      <c r="AT409" s="22"/>
      <c r="AU409" s="22"/>
      <c r="AV409" s="22"/>
      <c r="AW409" s="22"/>
      <c r="AX409" s="22"/>
      <c r="AY409" s="22"/>
      <c r="AZ409" s="22"/>
      <c r="BA409" s="22"/>
      <c r="BB409" s="22"/>
      <c r="BC409" s="22"/>
      <c r="BD409" s="22" t="s">
        <v>136</v>
      </c>
    </row>
    <row r="410" spans="1:56" ht="60" customHeight="1" x14ac:dyDescent="0.3">
      <c r="A410" s="16"/>
      <c r="B410" s="51"/>
      <c r="C410" s="51"/>
      <c r="D410" s="16"/>
      <c r="E410" s="17"/>
      <c r="F410" s="119" t="str">
        <f>IF(J386="","Your psychosocial relationships",AC389)</f>
        <v>Your psychosocial relationships</v>
      </c>
      <c r="G410" s="119"/>
      <c r="H410" s="119"/>
      <c r="I410" s="119"/>
      <c r="J410" s="119"/>
      <c r="K410" s="119"/>
      <c r="L410" s="119"/>
      <c r="M410" s="119"/>
      <c r="N410" s="119"/>
      <c r="O410" s="17"/>
      <c r="P410" s="22"/>
      <c r="Q410" s="22"/>
      <c r="R410" s="22"/>
      <c r="S410" s="22"/>
      <c r="T410" s="22"/>
      <c r="U410" s="22"/>
      <c r="V410" s="22"/>
      <c r="W410" s="22"/>
      <c r="X410" s="22"/>
      <c r="Y410" s="22"/>
      <c r="Z410" s="22"/>
      <c r="AA410" s="22"/>
      <c r="AB410" s="22"/>
      <c r="AC410" s="22"/>
      <c r="AD410" s="22"/>
      <c r="AE410" s="22"/>
      <c r="AF410" s="22"/>
      <c r="AG410" s="22"/>
      <c r="AH410" s="22"/>
      <c r="AI410" s="22"/>
      <c r="AJ410" s="22"/>
      <c r="AK410" s="22"/>
      <c r="AL410" s="22"/>
      <c r="AM410" s="22"/>
      <c r="AN410" s="22"/>
      <c r="AO410" s="22"/>
      <c r="AP410" s="22"/>
      <c r="AQ410" s="22"/>
      <c r="AR410" s="22"/>
      <c r="AS410" s="22"/>
      <c r="AT410" s="22"/>
      <c r="AU410" s="22"/>
      <c r="AV410" s="22"/>
      <c r="AW410" s="22"/>
      <c r="AX410" s="22"/>
      <c r="AY410" s="22"/>
      <c r="AZ410" s="22"/>
      <c r="BA410" s="22"/>
      <c r="BB410" s="22"/>
      <c r="BC410" s="22"/>
      <c r="BD410" s="22" t="s">
        <v>136</v>
      </c>
    </row>
    <row r="411" spans="1:56" ht="60" customHeight="1" x14ac:dyDescent="0.3">
      <c r="A411" s="16"/>
      <c r="B411" s="51"/>
      <c r="C411" s="51"/>
      <c r="D411" s="16"/>
      <c r="E411" s="17"/>
      <c r="F411" s="119" t="str">
        <f>IF(J386="","Your age level psychosocial development",AC391)</f>
        <v>Your age level psychosocial development</v>
      </c>
      <c r="G411" s="119"/>
      <c r="H411" s="119"/>
      <c r="I411" s="119"/>
      <c r="J411" s="119"/>
      <c r="K411" s="119"/>
      <c r="L411" s="119"/>
      <c r="M411" s="119"/>
      <c r="N411" s="119"/>
      <c r="O411" s="17"/>
      <c r="P411" s="22"/>
      <c r="Q411" s="22"/>
      <c r="R411" s="22"/>
      <c r="S411" s="22"/>
      <c r="T411" s="22"/>
      <c r="U411" s="22"/>
      <c r="V411" s="22"/>
      <c r="W411" s="22"/>
      <c r="X411" s="22"/>
      <c r="Y411" s="22"/>
      <c r="Z411" s="22"/>
      <c r="AA411" s="22"/>
      <c r="AB411" s="22"/>
      <c r="AC411" s="22"/>
      <c r="AD411" s="22"/>
      <c r="AE411" s="22"/>
      <c r="AF411" s="22"/>
      <c r="AG411" s="22"/>
      <c r="AH411" s="22"/>
      <c r="AI411" s="22"/>
      <c r="AJ411" s="22"/>
      <c r="AK411" s="22"/>
      <c r="AL411" s="22"/>
      <c r="AM411" s="22"/>
      <c r="AN411" s="22"/>
      <c r="AO411" s="22"/>
      <c r="AP411" s="22"/>
      <c r="AQ411" s="22"/>
      <c r="AR411" s="22"/>
      <c r="AS411" s="22"/>
      <c r="AT411" s="22"/>
      <c r="AU411" s="22"/>
      <c r="AV411" s="22"/>
      <c r="AW411" s="22"/>
      <c r="AX411" s="22"/>
      <c r="AY411" s="22"/>
      <c r="AZ411" s="22"/>
      <c r="BA411" s="22"/>
      <c r="BB411" s="22"/>
      <c r="BC411" s="22"/>
      <c r="BD411" s="22" t="s">
        <v>136</v>
      </c>
    </row>
    <row r="412" spans="1:56" ht="60" customHeight="1" x14ac:dyDescent="0.3">
      <c r="A412" s="16"/>
      <c r="B412" s="51"/>
      <c r="C412" s="51"/>
      <c r="D412" s="16"/>
      <c r="E412" s="17"/>
      <c r="F412" s="138" t="str">
        <f>IF(J386="","Your evolving psychosocial orientation",AC395)</f>
        <v>Your evolving psychosocial orientation</v>
      </c>
      <c r="G412" s="149"/>
      <c r="H412" s="149"/>
      <c r="I412" s="149"/>
      <c r="J412" s="149"/>
      <c r="K412" s="149"/>
      <c r="L412" s="149"/>
      <c r="M412" s="149"/>
      <c r="N412" s="149"/>
      <c r="O412" s="17"/>
      <c r="P412" s="22"/>
      <c r="Q412" s="22"/>
      <c r="R412" s="22"/>
      <c r="S412" s="22"/>
      <c r="T412" s="22"/>
      <c r="U412" s="22"/>
      <c r="V412" s="22"/>
      <c r="W412" s="22"/>
      <c r="X412" s="22"/>
      <c r="Y412" s="22"/>
      <c r="Z412" s="22"/>
      <c r="AA412" s="22"/>
      <c r="AB412" s="22"/>
      <c r="AC412" s="22"/>
      <c r="AD412" s="22"/>
      <c r="AE412" s="22"/>
      <c r="AF412" s="22"/>
      <c r="AG412" s="22"/>
      <c r="AH412" s="22"/>
      <c r="AI412" s="22"/>
      <c r="AJ412" s="22"/>
      <c r="AK412" s="22"/>
      <c r="AL412" s="22"/>
      <c r="AM412" s="22"/>
      <c r="AN412" s="22"/>
      <c r="AO412" s="22"/>
      <c r="AP412" s="22"/>
      <c r="AQ412" s="22"/>
      <c r="AR412" s="22"/>
      <c r="AS412" s="22"/>
      <c r="AT412" s="22"/>
      <c r="AU412" s="22"/>
      <c r="AV412" s="22"/>
      <c r="AW412" s="22"/>
      <c r="AX412" s="22"/>
      <c r="AY412" s="22"/>
      <c r="AZ412" s="22"/>
      <c r="BA412" s="22"/>
      <c r="BB412" s="22"/>
      <c r="BC412" s="22"/>
      <c r="BD412" s="22" t="s">
        <v>136</v>
      </c>
    </row>
    <row r="413" spans="1:56" ht="15" customHeight="1" x14ac:dyDescent="0.3">
      <c r="A413" s="16"/>
      <c r="B413" s="51"/>
      <c r="C413" s="51"/>
      <c r="D413" s="16"/>
      <c r="E413" s="17"/>
      <c r="F413" s="120"/>
      <c r="G413" s="19"/>
      <c r="H413" s="19"/>
      <c r="I413" s="19"/>
      <c r="J413" s="19"/>
      <c r="K413" s="19"/>
      <c r="L413" s="19"/>
      <c r="M413" s="19"/>
      <c r="N413" s="17"/>
      <c r="O413" s="17"/>
      <c r="P413" s="22"/>
      <c r="Q413" s="22"/>
      <c r="R413" s="22"/>
      <c r="S413" s="22"/>
      <c r="T413" s="22"/>
      <c r="U413" s="22"/>
      <c r="V413" s="22"/>
      <c r="W413" s="22"/>
      <c r="X413" s="22"/>
      <c r="Y413" s="22"/>
      <c r="Z413" s="22"/>
      <c r="AA413" s="22"/>
      <c r="AB413" s="22"/>
      <c r="AC413" s="22"/>
      <c r="AD413" s="22"/>
      <c r="AE413" s="22"/>
      <c r="AF413" s="22"/>
      <c r="AG413" s="22"/>
      <c r="AH413" s="22"/>
      <c r="AI413" s="22"/>
      <c r="AJ413" s="22"/>
      <c r="AK413" s="22"/>
      <c r="AL413" s="22"/>
      <c r="AM413" s="22"/>
      <c r="AN413" s="22"/>
      <c r="AO413" s="22"/>
      <c r="AP413" s="22"/>
      <c r="AQ413" s="22"/>
      <c r="AR413" s="22"/>
      <c r="AS413" s="22"/>
      <c r="AT413" s="22"/>
      <c r="AU413" s="22"/>
      <c r="AV413" s="22"/>
      <c r="AW413" s="22"/>
      <c r="AX413" s="22"/>
      <c r="AY413" s="22"/>
      <c r="AZ413" s="22"/>
      <c r="BA413" s="22"/>
      <c r="BB413" s="22"/>
      <c r="BC413" s="22"/>
      <c r="BD413" s="22" t="s">
        <v>136</v>
      </c>
    </row>
    <row r="414" spans="1:56" ht="15" customHeight="1" x14ac:dyDescent="0.3">
      <c r="A414" s="16"/>
      <c r="B414" s="51"/>
      <c r="C414" s="51"/>
      <c r="D414" s="16"/>
      <c r="E414" s="17"/>
      <c r="F414" s="120"/>
      <c r="G414" s="19"/>
      <c r="H414" s="19"/>
      <c r="I414" s="19"/>
      <c r="J414" s="19"/>
      <c r="K414" s="19"/>
      <c r="L414" s="19"/>
      <c r="M414" s="19"/>
      <c r="N414" s="17"/>
      <c r="O414" s="17"/>
      <c r="P414" s="22"/>
      <c r="Q414" s="22"/>
      <c r="R414" s="22"/>
      <c r="S414" s="22"/>
      <c r="T414" s="22"/>
      <c r="U414" s="22"/>
      <c r="V414" s="22"/>
      <c r="W414" s="22"/>
      <c r="X414" s="22"/>
      <c r="Y414" s="22"/>
      <c r="Z414" s="22"/>
      <c r="AA414" s="22"/>
      <c r="AB414" s="22"/>
      <c r="AC414" s="22"/>
      <c r="AD414" s="22"/>
      <c r="AE414" s="22"/>
      <c r="AF414" s="22"/>
      <c r="AG414" s="22"/>
      <c r="AH414" s="22"/>
      <c r="AI414" s="22"/>
      <c r="AJ414" s="22"/>
      <c r="AK414" s="22"/>
      <c r="AL414" s="22"/>
      <c r="AM414" s="22"/>
      <c r="AN414" s="22"/>
      <c r="AO414" s="22"/>
      <c r="AP414" s="22"/>
      <c r="AQ414" s="22"/>
      <c r="AR414" s="22"/>
      <c r="AS414" s="22"/>
      <c r="AT414" s="22"/>
      <c r="AU414" s="22"/>
      <c r="AV414" s="22"/>
      <c r="AW414" s="22"/>
      <c r="AX414" s="22"/>
      <c r="AY414" s="22"/>
      <c r="AZ414" s="22"/>
      <c r="BA414" s="22"/>
      <c r="BB414" s="22"/>
      <c r="BC414" s="22"/>
      <c r="BD414" s="22" t="s">
        <v>136</v>
      </c>
    </row>
    <row r="415" spans="1:56" ht="15" customHeight="1" x14ac:dyDescent="0.3">
      <c r="A415" s="16"/>
      <c r="B415" s="51"/>
      <c r="C415" s="51"/>
      <c r="D415" s="16"/>
      <c r="E415" s="17"/>
      <c r="F415" s="120"/>
      <c r="G415" s="19"/>
      <c r="H415" s="19"/>
      <c r="I415" s="19"/>
      <c r="J415" s="19"/>
      <c r="K415" s="19"/>
      <c r="L415" s="19"/>
      <c r="M415" s="19"/>
      <c r="N415" s="17"/>
      <c r="O415" s="17"/>
      <c r="P415" s="22"/>
      <c r="Q415" s="22"/>
      <c r="R415" s="22"/>
      <c r="S415" s="22"/>
      <c r="T415" s="22"/>
      <c r="U415" s="22"/>
      <c r="V415" s="22"/>
      <c r="W415" s="22"/>
      <c r="X415" s="22"/>
      <c r="Y415" s="22"/>
      <c r="Z415" s="22"/>
      <c r="AA415" s="22"/>
      <c r="AB415" s="22"/>
      <c r="AC415" s="22"/>
      <c r="AD415" s="22"/>
      <c r="AE415" s="22"/>
      <c r="AF415" s="22"/>
      <c r="AG415" s="22"/>
      <c r="AH415" s="22"/>
      <c r="AI415" s="22"/>
      <c r="AJ415" s="22"/>
      <c r="AK415" s="22"/>
      <c r="AL415" s="22"/>
      <c r="AM415" s="22"/>
      <c r="AN415" s="22"/>
      <c r="AO415" s="22"/>
      <c r="AP415" s="22"/>
      <c r="AQ415" s="22"/>
      <c r="AR415" s="22"/>
      <c r="AS415" s="22"/>
      <c r="AT415" s="22"/>
      <c r="AU415" s="22"/>
      <c r="AV415" s="22"/>
      <c r="AW415" s="22"/>
      <c r="AX415" s="22"/>
      <c r="AY415" s="22"/>
      <c r="AZ415" s="22"/>
      <c r="BA415" s="22"/>
      <c r="BB415" s="22"/>
      <c r="BC415" s="22"/>
      <c r="BD415" s="22" t="s">
        <v>136</v>
      </c>
    </row>
    <row r="416" spans="1:56" ht="30" customHeight="1" x14ac:dyDescent="0.6">
      <c r="A416" s="125" t="s">
        <v>290</v>
      </c>
      <c r="B416" s="90"/>
      <c r="C416" s="90"/>
      <c r="D416" s="199" t="s">
        <v>490</v>
      </c>
      <c r="E416" s="92" t="s">
        <v>291</v>
      </c>
      <c r="F416" s="93"/>
      <c r="G416" s="93"/>
      <c r="H416" s="93"/>
      <c r="I416" s="93"/>
      <c r="J416" s="93"/>
      <c r="K416" s="93"/>
      <c r="L416" s="93"/>
      <c r="M416" s="93"/>
      <c r="N416" s="93"/>
      <c r="O416" s="94" t="s">
        <v>292</v>
      </c>
      <c r="P416" s="22"/>
      <c r="Q416" s="22"/>
      <c r="R416" s="22"/>
      <c r="S416" s="22"/>
      <c r="T416" s="22"/>
      <c r="U416" s="22"/>
      <c r="V416" s="22"/>
      <c r="W416" s="22"/>
      <c r="X416" s="22"/>
      <c r="Y416" s="22"/>
      <c r="Z416" s="22"/>
      <c r="AA416" s="95">
        <f>AA384+1</f>
        <v>13</v>
      </c>
      <c r="AB416" s="22"/>
      <c r="AC416" s="22"/>
      <c r="AD416" s="96" t="s">
        <v>293</v>
      </c>
      <c r="AE416" s="22"/>
      <c r="AF416" s="22"/>
      <c r="AG416" s="22"/>
      <c r="AH416" s="22"/>
      <c r="AI416" s="22"/>
      <c r="AJ416" s="22"/>
      <c r="AK416" s="22"/>
      <c r="AL416" s="22"/>
      <c r="AM416" s="22"/>
      <c r="AN416" s="22"/>
      <c r="AO416" s="22"/>
      <c r="AP416" s="22"/>
      <c r="AQ416" s="22"/>
      <c r="AR416" s="22"/>
      <c r="AS416" s="22"/>
      <c r="AT416" s="22"/>
      <c r="AU416" s="22"/>
      <c r="AV416" s="22"/>
      <c r="AW416" s="22"/>
      <c r="AX416" s="22"/>
      <c r="AY416" s="22"/>
      <c r="AZ416" s="22"/>
      <c r="BA416" s="22"/>
      <c r="BB416" s="22"/>
      <c r="BC416" s="22"/>
      <c r="BD416" s="22" t="s">
        <v>136</v>
      </c>
    </row>
    <row r="417" spans="1:56" ht="15" customHeight="1" x14ac:dyDescent="0.3">
      <c r="A417" s="16"/>
      <c r="B417" s="15"/>
      <c r="C417" s="15"/>
      <c r="D417" s="16"/>
      <c r="E417" s="17"/>
      <c r="F417" s="17"/>
      <c r="G417" s="19"/>
      <c r="H417" s="19"/>
      <c r="I417" s="19"/>
      <c r="J417" s="19"/>
      <c r="K417" s="19"/>
      <c r="L417" s="19"/>
      <c r="M417" s="19"/>
      <c r="N417" s="17"/>
      <c r="O417" s="17"/>
      <c r="P417" s="22"/>
      <c r="Q417" s="22"/>
      <c r="R417" s="22"/>
      <c r="S417" s="22"/>
      <c r="T417" s="22"/>
      <c r="U417" s="22"/>
      <c r="V417" s="22"/>
      <c r="W417" s="22"/>
      <c r="X417" s="22"/>
      <c r="Y417" s="22"/>
      <c r="Z417" s="22"/>
      <c r="AA417" s="97">
        <f ca="1">IF(AND(J418&lt;$AA$1,J419&gt;$AA$1),1,0)</f>
        <v>0</v>
      </c>
      <c r="AB417" s="22"/>
      <c r="AC417" s="22"/>
      <c r="AD417" s="26"/>
      <c r="AE417" s="27" t="s">
        <v>4</v>
      </c>
      <c r="AF417" s="23">
        <f>$AL$2</f>
        <v>0</v>
      </c>
      <c r="AG417" s="22"/>
      <c r="AH417" s="31"/>
      <c r="AI417" s="32" t="s">
        <v>7</v>
      </c>
      <c r="AJ417" s="24">
        <f>$AL$3</f>
        <v>0</v>
      </c>
      <c r="AK417" s="22"/>
      <c r="AL417" s="22"/>
      <c r="AM417" s="22"/>
      <c r="AN417" s="22"/>
      <c r="AO417" s="22"/>
      <c r="AP417" s="22"/>
      <c r="AQ417" s="22"/>
      <c r="AR417" s="22"/>
      <c r="AS417" s="22"/>
      <c r="AT417" s="22"/>
      <c r="AU417" s="22"/>
      <c r="AV417" s="22"/>
      <c r="AW417" s="22"/>
      <c r="AX417" s="22"/>
      <c r="AY417" s="22"/>
      <c r="AZ417" s="22"/>
      <c r="BA417" s="22"/>
      <c r="BB417" s="22"/>
      <c r="BC417" s="22"/>
      <c r="BD417" s="22" t="s">
        <v>136</v>
      </c>
    </row>
    <row r="418" spans="1:56" ht="15" customHeight="1" thickBot="1" x14ac:dyDescent="0.35">
      <c r="A418" s="16"/>
      <c r="B418" s="49" t="s">
        <v>294</v>
      </c>
      <c r="C418" s="49"/>
      <c r="D418" s="16"/>
      <c r="E418" s="17"/>
      <c r="F418" s="120"/>
      <c r="G418" s="19"/>
      <c r="H418" s="19"/>
      <c r="I418" s="19"/>
      <c r="J418" s="99" t="str">
        <f>IF(J387="","",J387)</f>
        <v/>
      </c>
      <c r="K418" s="19"/>
      <c r="L418" s="19"/>
      <c r="M418" s="19"/>
      <c r="N418" s="17"/>
      <c r="O418" s="17"/>
      <c r="P418" s="22"/>
      <c r="Q418" s="22"/>
      <c r="R418" s="22"/>
      <c r="S418" s="22"/>
      <c r="T418" s="22"/>
      <c r="U418" s="22"/>
      <c r="V418" s="22"/>
      <c r="W418" s="22"/>
      <c r="X418" s="22"/>
      <c r="Y418" s="22"/>
      <c r="Z418" s="22"/>
      <c r="AA418" s="22"/>
      <c r="AB418" s="22"/>
      <c r="AC418" s="22"/>
      <c r="AD418" s="22"/>
      <c r="AE418" s="22"/>
      <c r="AF418" s="22"/>
      <c r="AG418" s="22"/>
      <c r="AH418" s="22"/>
      <c r="AI418" s="22"/>
      <c r="AJ418" s="22"/>
      <c r="AK418" s="22"/>
      <c r="AL418" s="22"/>
      <c r="AM418" s="22"/>
      <c r="AN418" s="22"/>
      <c r="AO418" s="22"/>
      <c r="AP418" s="22"/>
      <c r="AQ418" s="22"/>
      <c r="AR418" s="22"/>
      <c r="AS418" s="22"/>
      <c r="AT418" s="22"/>
      <c r="AU418" s="22"/>
      <c r="AV418" s="22"/>
      <c r="AW418" s="22"/>
      <c r="AX418" s="22"/>
      <c r="AY418" s="22"/>
      <c r="AZ418" s="22"/>
      <c r="BA418" s="22"/>
      <c r="BB418" s="22"/>
      <c r="BC418" s="22"/>
      <c r="BD418" s="22" t="s">
        <v>136</v>
      </c>
    </row>
    <row r="419" spans="1:56" ht="15" customHeight="1" thickTop="1" x14ac:dyDescent="0.3">
      <c r="A419" s="16"/>
      <c r="B419" s="51"/>
      <c r="C419" s="141"/>
      <c r="D419" s="16"/>
      <c r="E419" s="17"/>
      <c r="F419" s="120"/>
      <c r="G419" s="19"/>
      <c r="H419" s="19"/>
      <c r="I419" s="19"/>
      <c r="J419" s="100" t="str">
        <f>IF(OR($H$2="",G429=""),"",G429+((365.25*$H$2)/4))</f>
        <v/>
      </c>
      <c r="K419" s="19"/>
      <c r="L419" s="19"/>
      <c r="M419" s="19"/>
      <c r="N419" s="17"/>
      <c r="O419" s="17"/>
      <c r="P419" s="22"/>
      <c r="Q419" s="22"/>
      <c r="R419" s="22"/>
      <c r="S419" s="22"/>
      <c r="T419" s="22"/>
      <c r="U419" s="22"/>
      <c r="V419" s="22"/>
      <c r="W419" s="22"/>
      <c r="X419" s="22"/>
      <c r="Y419" s="22"/>
      <c r="Z419" s="22"/>
      <c r="AA419" s="101">
        <f ca="1">IF(J418&gt;$AA$1,1,0)</f>
        <v>1</v>
      </c>
      <c r="AB419" s="102" t="s">
        <v>130</v>
      </c>
      <c r="AC419" s="103" t="str">
        <f ca="1">IF(AND($AA$1&gt;J418,$AA$1&lt;J419),AD419,AD420)</f>
        <v>Or that</v>
      </c>
      <c r="AD419" s="103" t="s">
        <v>131</v>
      </c>
      <c r="AE419" s="22"/>
      <c r="AF419" s="22"/>
      <c r="AG419" s="22"/>
      <c r="AH419" s="22"/>
      <c r="AI419" s="22"/>
      <c r="AJ419" s="22"/>
      <c r="AK419" s="22"/>
      <c r="AL419" s="22"/>
      <c r="AM419" s="22"/>
      <c r="AN419" s="22"/>
      <c r="AO419" s="22"/>
      <c r="AP419" s="22"/>
      <c r="AQ419" s="22"/>
      <c r="AR419" s="22"/>
      <c r="AS419" s="22"/>
      <c r="AT419" s="22"/>
      <c r="AU419" s="22"/>
      <c r="AV419" s="22"/>
      <c r="AW419" s="22"/>
      <c r="AX419" s="22"/>
      <c r="AY419" s="22"/>
      <c r="AZ419" s="22"/>
      <c r="BA419" s="22"/>
      <c r="BB419" s="22"/>
      <c r="BC419" s="22"/>
      <c r="BD419" s="22" t="s">
        <v>136</v>
      </c>
    </row>
    <row r="420" spans="1:56" ht="15" customHeight="1" x14ac:dyDescent="0.3">
      <c r="A420" s="16"/>
      <c r="B420" s="150" t="s">
        <v>295</v>
      </c>
      <c r="C420" s="151"/>
      <c r="D420" s="16"/>
      <c r="E420" s="17"/>
      <c r="F420" s="120"/>
      <c r="G420" s="19"/>
      <c r="H420" s="19"/>
      <c r="I420" s="104" t="str">
        <f>IF(OR(J419="",$H$2=""),"",J419-((365.25*$H$2)/16))</f>
        <v/>
      </c>
      <c r="J420" s="19"/>
      <c r="K420" s="105" t="str">
        <f>IF(OR(J418="",$H$2=""),"",J418+((365.25*$H$2)/16))</f>
        <v/>
      </c>
      <c r="L420" s="19"/>
      <c r="M420" s="19"/>
      <c r="N420" s="17"/>
      <c r="O420" s="17"/>
      <c r="P420" s="22"/>
      <c r="Q420" s="22"/>
      <c r="R420" s="22"/>
      <c r="S420" s="22"/>
      <c r="T420" s="22"/>
      <c r="U420" s="22"/>
      <c r="V420" s="22"/>
      <c r="W420" s="22"/>
      <c r="X420" s="22"/>
      <c r="Y420" s="22"/>
      <c r="Z420" s="22"/>
      <c r="AA420" s="22"/>
      <c r="AB420" s="22"/>
      <c r="AC420" s="103"/>
      <c r="AD420" s="103" t="s">
        <v>132</v>
      </c>
      <c r="AE420" s="22"/>
      <c r="AF420" s="22"/>
      <c r="AG420" s="22"/>
      <c r="AH420" s="22"/>
      <c r="AI420" s="22"/>
      <c r="AJ420" s="22"/>
      <c r="AK420" s="22"/>
      <c r="AL420" s="22"/>
      <c r="AM420" s="22"/>
      <c r="AN420" s="22"/>
      <c r="AO420" s="22"/>
      <c r="AP420" s="22"/>
      <c r="AQ420" s="22"/>
      <c r="AR420" s="22"/>
      <c r="AS420" s="22"/>
      <c r="AT420" s="22"/>
      <c r="AU420" s="22"/>
      <c r="AV420" s="22"/>
      <c r="AW420" s="22"/>
      <c r="AX420" s="22"/>
      <c r="AY420" s="22"/>
      <c r="AZ420" s="22"/>
      <c r="BA420" s="22"/>
      <c r="BB420" s="22"/>
      <c r="BC420" s="22"/>
      <c r="BD420" s="22" t="s">
        <v>136</v>
      </c>
    </row>
    <row r="421" spans="1:56" ht="15" customHeight="1" x14ac:dyDescent="0.3">
      <c r="A421" s="16"/>
      <c r="B421" s="49" t="s">
        <v>296</v>
      </c>
      <c r="C421" s="49"/>
      <c r="D421" s="16"/>
      <c r="E421" s="17"/>
      <c r="F421" s="120"/>
      <c r="G421" s="19"/>
      <c r="H421" s="19"/>
      <c r="I421" s="19"/>
      <c r="J421" s="19"/>
      <c r="K421" s="19"/>
      <c r="L421" s="19"/>
      <c r="M421" s="19"/>
      <c r="N421" s="17"/>
      <c r="O421" s="17"/>
      <c r="P421" s="22"/>
      <c r="Q421" s="22"/>
      <c r="R421" s="22"/>
      <c r="S421" s="22"/>
      <c r="T421" s="22"/>
      <c r="U421" s="22"/>
      <c r="V421" s="22"/>
      <c r="W421" s="22"/>
      <c r="X421" s="22"/>
      <c r="Y421" s="22"/>
      <c r="Z421" s="22"/>
      <c r="AA421" s="101">
        <f ca="1">IF(M429&gt;$AA$1,1,0)</f>
        <v>1</v>
      </c>
      <c r="AB421" s="106" t="s">
        <v>134</v>
      </c>
      <c r="AC421" s="200" t="str">
        <f ca="1">IF(J$419&lt;$AA$1,AD421,AD422)</f>
        <v>Your adult kids will treat you like a drop-in daycare center. For such convenience, you may see it your right to spoil your grandkids. You will have fun with them without the repercussions of some sugar high. That's your adult kid's job. You will finally harvest your investment in lifelong parenting.</v>
      </c>
      <c r="AD421" s="22" t="s">
        <v>297</v>
      </c>
      <c r="AE421" s="22"/>
      <c r="AF421" s="22"/>
      <c r="AG421" s="22"/>
      <c r="AH421" s="22"/>
      <c r="AI421" s="22"/>
      <c r="AJ421" s="22"/>
      <c r="AK421" s="22"/>
      <c r="AL421" s="22"/>
      <c r="AM421" s="22"/>
      <c r="AN421" s="22"/>
      <c r="AO421" s="22"/>
      <c r="AP421" s="22"/>
      <c r="AQ421" s="22"/>
      <c r="AR421" s="22"/>
      <c r="AS421" s="22"/>
      <c r="AT421" s="22"/>
      <c r="AU421" s="22"/>
      <c r="AV421" s="22"/>
      <c r="AW421" s="22"/>
      <c r="AX421" s="22"/>
      <c r="AY421" s="22"/>
      <c r="AZ421" s="22"/>
      <c r="BA421" s="22"/>
      <c r="BB421" s="22"/>
      <c r="BC421" s="22"/>
      <c r="BD421" s="22" t="s">
        <v>136</v>
      </c>
    </row>
    <row r="422" spans="1:56" ht="15" customHeight="1" x14ac:dyDescent="0.3">
      <c r="A422" s="16"/>
      <c r="B422" s="49"/>
      <c r="C422" s="49"/>
      <c r="D422" s="16"/>
      <c r="E422" s="17"/>
      <c r="F422" s="120"/>
      <c r="G422" s="19"/>
      <c r="H422" s="107" t="str">
        <f>IF(OR(G429="",$H$2=""),"",G429+((365.25*$H$2)/8))</f>
        <v/>
      </c>
      <c r="I422" s="19"/>
      <c r="J422" s="19"/>
      <c r="K422" s="19"/>
      <c r="L422" s="108" t="str">
        <f>IF(OR(M429="",$H$2=""),"",M429-((365.25*$H$2)/8))</f>
        <v/>
      </c>
      <c r="M422" s="19"/>
      <c r="N422" s="17"/>
      <c r="O422" s="17"/>
      <c r="P422" s="22"/>
      <c r="Q422" s="22"/>
      <c r="R422" s="22"/>
      <c r="S422" s="22"/>
      <c r="T422" s="22"/>
      <c r="U422" s="22"/>
      <c r="V422" s="22"/>
      <c r="W422" s="22"/>
      <c r="X422" s="22"/>
      <c r="Y422" s="22"/>
      <c r="Z422" s="22"/>
      <c r="AA422" s="22"/>
      <c r="AB422" s="22"/>
      <c r="AC422" s="202"/>
      <c r="AD422" s="22" t="s">
        <v>517</v>
      </c>
      <c r="AE422" s="22"/>
      <c r="AF422" s="22"/>
      <c r="AG422" s="22"/>
      <c r="AH422" s="22"/>
      <c r="AI422" s="22"/>
      <c r="AJ422" s="22"/>
      <c r="AK422" s="22"/>
      <c r="AL422" s="22"/>
      <c r="AM422" s="22"/>
      <c r="AN422" s="22"/>
      <c r="AO422" s="22"/>
      <c r="AP422" s="22"/>
      <c r="AQ422" s="22"/>
      <c r="AR422" s="22"/>
      <c r="AS422" s="22"/>
      <c r="AT422" s="22"/>
      <c r="AU422" s="22"/>
      <c r="AV422" s="22"/>
      <c r="AW422" s="22"/>
      <c r="AX422" s="22"/>
      <c r="AY422" s="22"/>
      <c r="AZ422" s="22"/>
      <c r="BA422" s="22"/>
      <c r="BB422" s="22"/>
      <c r="BC422" s="22"/>
      <c r="BD422" s="22" t="s">
        <v>136</v>
      </c>
    </row>
    <row r="423" spans="1:56" ht="15" customHeight="1" x14ac:dyDescent="0.3">
      <c r="A423" s="16"/>
      <c r="B423" s="49"/>
      <c r="C423" s="49"/>
      <c r="D423" s="16"/>
      <c r="E423" s="17"/>
      <c r="F423" s="120"/>
      <c r="G423" s="19"/>
      <c r="H423" s="19"/>
      <c r="I423" s="19"/>
      <c r="J423" s="19"/>
      <c r="K423" s="19"/>
      <c r="L423" s="19"/>
      <c r="M423" s="19"/>
      <c r="N423" s="17"/>
      <c r="O423" s="17"/>
      <c r="P423" s="22"/>
      <c r="Q423" s="22"/>
      <c r="R423" s="22"/>
      <c r="S423" s="22"/>
      <c r="T423" s="22"/>
      <c r="U423" s="22"/>
      <c r="V423" s="22"/>
      <c r="W423" s="22"/>
      <c r="X423" s="22"/>
      <c r="Y423" s="22"/>
      <c r="Z423" s="22"/>
      <c r="AA423" s="101">
        <f ca="1">IF(J439&gt;$AA$1,1,0)</f>
        <v>1</v>
      </c>
      <c r="AB423" s="106" t="s">
        <v>138</v>
      </c>
      <c r="AC423" s="200" t="str">
        <f t="shared" ref="AC423" ca="1" si="45">IF(J$419&lt;$AA$1,AD423,AD424)</f>
        <v>According to Erikson’s psychosocial development stages, you will face the challenge between ego integrity and despair. You will either look back on your long life with some contentment or dread aging if not achieving a meaningful life and legacy.</v>
      </c>
      <c r="AD423" s="22" t="s">
        <v>298</v>
      </c>
      <c r="AE423" s="22"/>
      <c r="AF423" s="22"/>
      <c r="AG423" s="22"/>
      <c r="AH423" s="22"/>
      <c r="AI423" s="22"/>
      <c r="AJ423" s="22"/>
      <c r="AK423" s="22"/>
      <c r="AL423" s="22"/>
      <c r="AM423" s="22"/>
      <c r="AN423" s="22"/>
      <c r="AO423" s="22"/>
      <c r="AP423" s="22"/>
      <c r="AQ423" s="22"/>
      <c r="AR423" s="22"/>
      <c r="AS423" s="22"/>
      <c r="AT423" s="22"/>
      <c r="AU423" s="22"/>
      <c r="AV423" s="22"/>
      <c r="AW423" s="22"/>
      <c r="AX423" s="22"/>
      <c r="AY423" s="22"/>
      <c r="AZ423" s="22"/>
      <c r="BA423" s="22"/>
      <c r="BB423" s="22"/>
      <c r="BC423" s="22"/>
      <c r="BD423" s="22" t="s">
        <v>136</v>
      </c>
    </row>
    <row r="424" spans="1:56" ht="15" customHeight="1" x14ac:dyDescent="0.3">
      <c r="A424" s="16"/>
      <c r="B424" s="51"/>
      <c r="C424" s="51"/>
      <c r="D424" s="16"/>
      <c r="E424" s="17"/>
      <c r="F424" s="120"/>
      <c r="G424" s="19"/>
      <c r="H424" s="19"/>
      <c r="I424" s="19"/>
      <c r="J424" s="19"/>
      <c r="K424" s="19"/>
      <c r="L424" s="19"/>
      <c r="M424" s="19"/>
      <c r="N424" s="17"/>
      <c r="O424" s="17"/>
      <c r="P424" s="22"/>
      <c r="Q424" s="22"/>
      <c r="R424" s="22"/>
      <c r="S424" s="22"/>
      <c r="T424" s="22"/>
      <c r="U424" s="22"/>
      <c r="V424" s="22"/>
      <c r="W424" s="22"/>
      <c r="X424" s="22"/>
      <c r="Y424" s="22"/>
      <c r="Z424" s="22"/>
      <c r="AA424" s="22"/>
      <c r="AB424" s="22"/>
      <c r="AC424" s="202"/>
      <c r="AD424" s="22" t="s">
        <v>518</v>
      </c>
      <c r="AE424" s="22"/>
      <c r="AF424" s="22"/>
      <c r="AG424" s="22"/>
      <c r="AH424" s="22"/>
      <c r="AI424" s="22"/>
      <c r="AJ424" s="22"/>
      <c r="AK424" s="22"/>
      <c r="AL424" s="22"/>
      <c r="AM424" s="22"/>
      <c r="AN424" s="22"/>
      <c r="AO424" s="22"/>
      <c r="AP424" s="22"/>
      <c r="AQ424" s="22"/>
      <c r="AR424" s="22"/>
      <c r="AS424" s="22"/>
      <c r="AT424" s="22"/>
      <c r="AU424" s="22"/>
      <c r="AV424" s="22"/>
      <c r="AW424" s="22"/>
      <c r="AX424" s="22"/>
      <c r="AY424" s="22"/>
      <c r="AZ424" s="22"/>
      <c r="BA424" s="22"/>
      <c r="BB424" s="22"/>
      <c r="BC424" s="22"/>
      <c r="BD424" s="22" t="s">
        <v>136</v>
      </c>
    </row>
    <row r="425" spans="1:56" ht="15" customHeight="1" x14ac:dyDescent="0.3">
      <c r="A425" s="16"/>
      <c r="B425" s="150" t="s">
        <v>299</v>
      </c>
      <c r="C425" s="151"/>
      <c r="D425" s="16"/>
      <c r="E425" s="17"/>
      <c r="F425" s="120"/>
      <c r="G425" s="105" t="str">
        <f>IF(OR(G429="",$H$2=""),"",G429+((365.25*$H$2)/16))</f>
        <v/>
      </c>
      <c r="H425" s="19"/>
      <c r="I425" s="19"/>
      <c r="J425" s="19"/>
      <c r="K425" s="19"/>
      <c r="L425" s="19"/>
      <c r="M425" s="110" t="str">
        <f>IF(OR(M429="",$H$2=""),"",M429-((365.25*$H$2)/16))</f>
        <v/>
      </c>
      <c r="N425" s="17"/>
      <c r="O425" s="17"/>
      <c r="P425" s="22"/>
      <c r="Q425" s="22"/>
      <c r="R425" s="22"/>
      <c r="S425" s="22"/>
      <c r="T425" s="22"/>
      <c r="U425" s="22"/>
      <c r="V425" s="22"/>
      <c r="W425" s="22"/>
      <c r="X425" s="22"/>
      <c r="Y425" s="147"/>
      <c r="Z425" s="22"/>
      <c r="AA425" s="101">
        <f ca="1">IF(G429&gt;$AA$1,1,0)</f>
        <v>1</v>
      </c>
      <c r="AB425" s="106" t="s">
        <v>140</v>
      </c>
      <c r="AC425" s="203" t="str">
        <f t="shared" ref="AC425" ca="1" si="46">IF(J$419&lt;$AA$1,AD425,AD426)</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D425" s="147" t="str">
        <f t="shared" ref="AD425" si="47">IF(($AF417+$AJ417)&lt;0,$AK425,$AK426)</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E425" s="22"/>
      <c r="AF425" s="22"/>
      <c r="AG425" s="22"/>
      <c r="AH425" s="22"/>
      <c r="AI425" s="22"/>
      <c r="AJ425" s="22"/>
      <c r="AK425" s="144" t="s">
        <v>300</v>
      </c>
      <c r="AL425" s="22"/>
      <c r="AM425" s="22"/>
      <c r="AN425" s="22"/>
      <c r="AO425" s="22"/>
      <c r="AP425" s="22"/>
      <c r="AQ425" s="22"/>
      <c r="AR425" s="22"/>
      <c r="AS425" s="22"/>
      <c r="AT425" s="22"/>
      <c r="AU425" s="22"/>
      <c r="AV425" s="22"/>
      <c r="AW425" s="22"/>
      <c r="AX425" s="22"/>
      <c r="AY425" s="22"/>
      <c r="AZ425" s="22"/>
      <c r="BA425" s="22"/>
      <c r="BB425" s="22"/>
      <c r="BC425" s="22"/>
      <c r="BD425" s="22" t="s">
        <v>136</v>
      </c>
    </row>
    <row r="426" spans="1:56" ht="15" customHeight="1" x14ac:dyDescent="0.3">
      <c r="A426" s="16"/>
      <c r="B426" s="49" t="s">
        <v>301</v>
      </c>
      <c r="C426" s="49"/>
      <c r="D426" s="16"/>
      <c r="E426" s="17"/>
      <c r="F426" s="120"/>
      <c r="G426" s="120"/>
      <c r="H426" s="120"/>
      <c r="I426" s="120"/>
      <c r="J426" s="120"/>
      <c r="K426" s="120"/>
      <c r="L426" s="120"/>
      <c r="M426" s="120"/>
      <c r="N426" s="17"/>
      <c r="O426" s="17"/>
      <c r="P426" s="22"/>
      <c r="Q426" s="22"/>
      <c r="R426" s="22"/>
      <c r="S426" s="22"/>
      <c r="T426" s="22"/>
      <c r="U426" s="22"/>
      <c r="V426" s="22"/>
      <c r="W426" s="22"/>
      <c r="X426" s="22"/>
      <c r="Y426" s="22"/>
      <c r="Z426" s="22"/>
      <c r="AA426" s="22"/>
      <c r="AB426" s="22"/>
      <c r="AC426" s="202"/>
      <c r="AD426" s="22" t="str">
        <f>AD425</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E426" s="22"/>
      <c r="AF426" s="22"/>
      <c r="AG426" s="22"/>
      <c r="AH426" s="22"/>
      <c r="AI426" s="22"/>
      <c r="AJ426" s="22"/>
      <c r="AK426" s="144" t="s">
        <v>302</v>
      </c>
      <c r="AL426" s="22"/>
      <c r="AM426" s="22"/>
      <c r="AN426" s="22"/>
      <c r="AO426" s="22"/>
      <c r="AP426" s="22"/>
      <c r="AQ426" s="22"/>
      <c r="AR426" s="22"/>
      <c r="AS426" s="22"/>
      <c r="AT426" s="22"/>
      <c r="AU426" s="22"/>
      <c r="AV426" s="22"/>
      <c r="AW426" s="22"/>
      <c r="AX426" s="22"/>
      <c r="AY426" s="22"/>
      <c r="AZ426" s="22"/>
      <c r="BA426" s="22"/>
      <c r="BB426" s="22"/>
      <c r="BC426" s="22"/>
      <c r="BD426" s="22" t="s">
        <v>136</v>
      </c>
    </row>
    <row r="427" spans="1:56" ht="15" customHeight="1" x14ac:dyDescent="0.3">
      <c r="A427" s="16"/>
      <c r="B427" s="49"/>
      <c r="C427" s="49"/>
      <c r="D427" s="16"/>
      <c r="E427" s="17"/>
      <c r="F427" s="120"/>
      <c r="G427" s="19"/>
      <c r="H427" s="19"/>
      <c r="I427" s="19"/>
      <c r="J427" s="19"/>
      <c r="K427" s="19"/>
      <c r="L427" s="19"/>
      <c r="M427" s="19"/>
      <c r="N427" s="17"/>
      <c r="O427" s="17"/>
      <c r="P427" s="22"/>
      <c r="Q427" s="22"/>
      <c r="R427" s="22"/>
      <c r="S427" s="22"/>
      <c r="T427" s="22"/>
      <c r="U427" s="22"/>
      <c r="V427" s="22"/>
      <c r="W427" s="22"/>
      <c r="X427" s="22"/>
      <c r="Y427" s="22"/>
      <c r="Z427" s="22"/>
      <c r="AA427" s="101">
        <f ca="1">IF(J419&gt;$AA$1,1,0)</f>
        <v>1</v>
      </c>
      <c r="AB427" s="106" t="s">
        <v>143</v>
      </c>
      <c r="AC427" s="200" t="str">
        <f ca="1">IF(AND($AA$1&gt;J418,$AA$1&lt;J419,AN$3=20),AD428,AD427)</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D427" s="22" t="str">
        <f ca="1">AC425</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E427" s="111"/>
      <c r="AF427" s="111"/>
      <c r="AG427" s="111"/>
      <c r="AH427" s="22"/>
      <c r="AI427" s="22"/>
      <c r="AJ427" s="22"/>
      <c r="AK427" s="22"/>
      <c r="AL427" s="22"/>
      <c r="AM427" s="22"/>
      <c r="AN427" s="22"/>
      <c r="AO427" s="22"/>
      <c r="AP427" s="22"/>
      <c r="AQ427" s="22"/>
      <c r="AR427" s="22"/>
      <c r="AS427" s="22"/>
      <c r="AT427" s="22"/>
      <c r="AU427" s="22"/>
      <c r="AV427" s="22"/>
      <c r="AW427" s="22"/>
      <c r="AX427" s="22"/>
      <c r="AY427" s="22"/>
      <c r="AZ427" s="22"/>
      <c r="BA427" s="22"/>
      <c r="BB427" s="22"/>
      <c r="BC427" s="22"/>
      <c r="BD427" s="22" t="s">
        <v>136</v>
      </c>
    </row>
    <row r="428" spans="1:56" ht="15" customHeight="1" x14ac:dyDescent="0.3">
      <c r="A428" s="16"/>
      <c r="B428" s="49"/>
      <c r="C428" s="49"/>
      <c r="D428" s="16"/>
      <c r="E428" s="17"/>
      <c r="F428" s="120"/>
      <c r="G428" s="19"/>
      <c r="H428" s="19"/>
      <c r="I428" s="19"/>
      <c r="J428" s="19"/>
      <c r="K428" s="19"/>
      <c r="L428" s="19"/>
      <c r="M428" s="19"/>
      <c r="N428" s="17"/>
      <c r="O428" s="17"/>
      <c r="P428" s="22"/>
      <c r="Q428" s="22"/>
      <c r="R428" s="22"/>
      <c r="S428" s="22"/>
      <c r="T428" s="22"/>
      <c r="U428" s="22"/>
      <c r="V428" s="22"/>
      <c r="W428" s="22"/>
      <c r="X428" s="22"/>
      <c r="Y428" s="22"/>
      <c r="Z428" s="22"/>
      <c r="AA428" s="22"/>
      <c r="AB428" s="22"/>
      <c r="AC428" s="22"/>
      <c r="AD428"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428" s="22"/>
      <c r="AF428" s="22"/>
      <c r="AG428" s="22"/>
      <c r="AH428" s="22"/>
      <c r="AI428" s="22"/>
      <c r="AJ428" s="22"/>
      <c r="AK428" s="22"/>
      <c r="AL428" s="22"/>
      <c r="AM428" s="22"/>
      <c r="AN428" s="22"/>
      <c r="AO428" s="22"/>
      <c r="AP428" s="22"/>
      <c r="AQ428" s="22"/>
      <c r="AR428" s="22"/>
      <c r="AS428" s="22"/>
      <c r="AT428" s="22"/>
      <c r="AU428" s="22"/>
      <c r="AV428" s="22"/>
      <c r="AW428" s="22"/>
      <c r="AX428" s="22"/>
      <c r="AY428" s="22"/>
      <c r="AZ428" s="22"/>
      <c r="BA428" s="22"/>
      <c r="BB428" s="22"/>
      <c r="BC428" s="22"/>
      <c r="BD428" s="22" t="s">
        <v>136</v>
      </c>
    </row>
    <row r="429" spans="1:56" ht="15" customHeight="1" x14ac:dyDescent="0.3">
      <c r="A429" s="16"/>
      <c r="B429" s="51"/>
      <c r="C429" s="51"/>
      <c r="D429" s="16"/>
      <c r="E429" s="17"/>
      <c r="F429" s="120"/>
      <c r="G429" s="112" t="str">
        <f>IF(OR($H$2="",J439=""),"",J439+((365.25*$H$2)/4))</f>
        <v/>
      </c>
      <c r="H429" s="19"/>
      <c r="I429" s="19"/>
      <c r="J429" s="19"/>
      <c r="K429" s="19"/>
      <c r="L429" s="19"/>
      <c r="M429" s="112" t="str">
        <f>IF(OR($H$2="",J387=""),"",J387+((365.25*$H$2)/4))</f>
        <v/>
      </c>
      <c r="N429" s="17"/>
      <c r="O429" s="17"/>
      <c r="P429" s="22"/>
      <c r="Q429" s="22"/>
      <c r="R429" s="22"/>
      <c r="S429" s="22"/>
      <c r="T429" s="22"/>
      <c r="U429" s="22"/>
      <c r="V429" s="22"/>
      <c r="W429" s="22"/>
      <c r="X429" s="22"/>
      <c r="Y429" s="22"/>
      <c r="Z429" s="22"/>
      <c r="AA429" s="22"/>
      <c r="AB429" s="22"/>
      <c r="AC429" s="22"/>
      <c r="AD429" s="22"/>
      <c r="AE429" s="22"/>
      <c r="AF429" s="22"/>
      <c r="AG429" s="22"/>
      <c r="AH429" s="22"/>
      <c r="AI429" s="22"/>
      <c r="AJ429" s="22"/>
      <c r="AK429" s="22"/>
      <c r="AL429" s="22"/>
      <c r="AM429" s="22"/>
      <c r="AN429" s="22"/>
      <c r="AO429" s="22"/>
      <c r="AP429" s="22"/>
      <c r="AQ429" s="22"/>
      <c r="AR429" s="22"/>
      <c r="AS429" s="22"/>
      <c r="AT429" s="22"/>
      <c r="AU429" s="22"/>
      <c r="AV429" s="22"/>
      <c r="AW429" s="22"/>
      <c r="AX429" s="22"/>
      <c r="AY429" s="22"/>
      <c r="AZ429" s="22"/>
      <c r="BA429" s="22"/>
      <c r="BB429" s="22"/>
      <c r="BC429" s="22"/>
      <c r="BD429" s="22" t="s">
        <v>136</v>
      </c>
    </row>
    <row r="430" spans="1:56" ht="15" customHeight="1" x14ac:dyDescent="0.3">
      <c r="A430" s="16"/>
      <c r="B430" s="150" t="s">
        <v>303</v>
      </c>
      <c r="C430" s="151"/>
      <c r="D430" s="16"/>
      <c r="E430" s="17"/>
      <c r="F430" s="120"/>
      <c r="G430" s="19"/>
      <c r="H430" s="19"/>
      <c r="I430" s="19"/>
      <c r="J430" s="19"/>
      <c r="K430" s="19"/>
      <c r="L430" s="19"/>
      <c r="M430" s="19"/>
      <c r="N430" s="17"/>
      <c r="O430" s="17"/>
      <c r="P430" s="22"/>
      <c r="Q430" s="22"/>
      <c r="R430" s="22"/>
      <c r="S430" s="22"/>
      <c r="T430" s="22"/>
      <c r="U430" s="22"/>
      <c r="V430" s="22"/>
      <c r="W430" s="22"/>
      <c r="X430" s="22"/>
      <c r="Y430" s="22"/>
      <c r="Z430" s="22"/>
      <c r="AA430" s="22"/>
      <c r="AB430" s="22"/>
      <c r="AC430" s="22"/>
      <c r="AD430" s="22"/>
      <c r="AE430" s="22"/>
      <c r="AF430" s="22"/>
      <c r="AG430" s="22"/>
      <c r="AH430" s="22"/>
      <c r="AI430" s="22"/>
      <c r="AJ430" s="22"/>
      <c r="AK430" s="22"/>
      <c r="AL430" s="22"/>
      <c r="AM430" s="22"/>
      <c r="AN430" s="22"/>
      <c r="AO430" s="22"/>
      <c r="AP430" s="22"/>
      <c r="AQ430" s="22"/>
      <c r="AR430" s="22"/>
      <c r="AS430" s="22"/>
      <c r="AT430" s="22"/>
      <c r="AU430" s="22"/>
      <c r="AV430" s="22"/>
      <c r="AW430" s="22"/>
      <c r="AX430" s="22"/>
      <c r="AY430" s="22"/>
      <c r="AZ430" s="22"/>
      <c r="BA430" s="22"/>
      <c r="BB430" s="22"/>
      <c r="BC430" s="22"/>
      <c r="BD430" s="22" t="s">
        <v>136</v>
      </c>
    </row>
    <row r="431" spans="1:56" ht="15" customHeight="1" x14ac:dyDescent="0.3">
      <c r="A431" s="16"/>
      <c r="B431" s="49" t="s">
        <v>304</v>
      </c>
      <c r="C431" s="49"/>
      <c r="D431" s="16"/>
      <c r="E431" s="17"/>
      <c r="F431" s="120"/>
      <c r="G431" s="19"/>
      <c r="H431" s="19"/>
      <c r="I431" s="19"/>
      <c r="J431" s="19"/>
      <c r="K431" s="19"/>
      <c r="L431" s="19"/>
      <c r="M431" s="19"/>
      <c r="N431" s="17"/>
      <c r="O431" s="17"/>
      <c r="P431" s="22"/>
      <c r="Q431" s="22"/>
      <c r="R431" s="22"/>
      <c r="S431" s="22"/>
      <c r="T431" s="22"/>
      <c r="U431" s="22"/>
      <c r="V431" s="22"/>
      <c r="W431" s="22"/>
      <c r="X431" s="22"/>
      <c r="Y431" s="22"/>
      <c r="Z431" s="22"/>
      <c r="AA431" s="22"/>
      <c r="AB431" s="22"/>
      <c r="AC431" s="22"/>
      <c r="AD431" s="22"/>
      <c r="AE431" s="22"/>
      <c r="AF431" s="22"/>
      <c r="AG431" s="22"/>
      <c r="AH431" s="22"/>
      <c r="AI431" s="22"/>
      <c r="AJ431" s="22"/>
      <c r="AK431" s="22"/>
      <c r="AL431" s="22"/>
      <c r="AM431" s="22"/>
      <c r="AN431" s="22"/>
      <c r="AO431" s="22"/>
      <c r="AP431" s="22"/>
      <c r="AQ431" s="22"/>
      <c r="AR431" s="22"/>
      <c r="AS431" s="22"/>
      <c r="AT431" s="22"/>
      <c r="AU431" s="22"/>
      <c r="AV431" s="22"/>
      <c r="AW431" s="22"/>
      <c r="AX431" s="22"/>
      <c r="AY431" s="22"/>
      <c r="AZ431" s="22"/>
      <c r="BA431" s="22"/>
      <c r="BB431" s="22"/>
      <c r="BC431" s="22"/>
      <c r="BD431" s="22" t="s">
        <v>136</v>
      </c>
    </row>
    <row r="432" spans="1:56" ht="15" customHeight="1" x14ac:dyDescent="0.3">
      <c r="A432" s="16"/>
      <c r="B432" s="49"/>
      <c r="C432" s="49"/>
      <c r="D432" s="16"/>
      <c r="E432" s="17"/>
      <c r="F432" s="120"/>
      <c r="G432" s="120"/>
      <c r="H432" s="120"/>
      <c r="I432" s="120"/>
      <c r="J432" s="120"/>
      <c r="K432" s="120"/>
      <c r="L432" s="120"/>
      <c r="M432" s="120"/>
      <c r="N432" s="17"/>
      <c r="O432" s="17"/>
      <c r="P432" s="22"/>
      <c r="Q432" s="22"/>
      <c r="R432" s="22"/>
      <c r="S432" s="22"/>
      <c r="T432" s="22"/>
      <c r="U432" s="22"/>
      <c r="V432" s="22"/>
      <c r="W432" s="22"/>
      <c r="X432" s="22"/>
      <c r="Y432" s="22"/>
      <c r="Z432" s="22"/>
      <c r="AA432" s="22"/>
      <c r="AB432" s="22"/>
      <c r="AC432" s="22"/>
      <c r="AD432" s="22"/>
      <c r="AE432" s="22"/>
      <c r="AF432" s="22"/>
      <c r="AG432" s="22"/>
      <c r="AH432" s="22"/>
      <c r="AI432" s="22"/>
      <c r="AJ432" s="22"/>
      <c r="AK432" s="22"/>
      <c r="AL432" s="22"/>
      <c r="AM432" s="22"/>
      <c r="AN432" s="22"/>
      <c r="AO432" s="22"/>
      <c r="AP432" s="22"/>
      <c r="AQ432" s="22"/>
      <c r="AR432" s="22"/>
      <c r="AS432" s="22"/>
      <c r="AT432" s="22"/>
      <c r="AU432" s="22"/>
      <c r="AV432" s="22"/>
      <c r="AW432" s="22"/>
      <c r="AX432" s="22"/>
      <c r="AY432" s="22"/>
      <c r="AZ432" s="22"/>
      <c r="BA432" s="22"/>
      <c r="BB432" s="22"/>
      <c r="BC432" s="22"/>
      <c r="BD432" s="22" t="s">
        <v>136</v>
      </c>
    </row>
    <row r="433" spans="1:56" ht="15" customHeight="1" x14ac:dyDescent="0.3">
      <c r="A433" s="16"/>
      <c r="B433" s="49"/>
      <c r="C433" s="49"/>
      <c r="D433" s="16"/>
      <c r="E433" s="17"/>
      <c r="F433" s="120"/>
      <c r="G433" s="105" t="str">
        <f>IF(OR(G429="",$H$2=""),"",G429-((365.25*$H$2)/16))</f>
        <v/>
      </c>
      <c r="H433" s="19"/>
      <c r="I433" s="19"/>
      <c r="J433" s="19"/>
      <c r="K433" s="19"/>
      <c r="L433" s="19"/>
      <c r="M433" s="110" t="str">
        <f>IF(OR(M429="",$H$2=""),"",M429+((365.25*$H$2)/16))</f>
        <v/>
      </c>
      <c r="N433" s="17"/>
      <c r="O433" s="17"/>
      <c r="P433" s="22"/>
      <c r="Q433" s="22"/>
      <c r="R433" s="22"/>
      <c r="S433" s="22"/>
      <c r="T433" s="22"/>
      <c r="U433" s="22"/>
      <c r="V433" s="22"/>
      <c r="W433" s="22"/>
      <c r="X433" s="22"/>
      <c r="Y433" s="22"/>
      <c r="Z433" s="22"/>
      <c r="AA433" s="22"/>
      <c r="AB433" s="22"/>
      <c r="AC433" s="22"/>
      <c r="AD433" s="22"/>
      <c r="AE433" s="22"/>
      <c r="AF433" s="22"/>
      <c r="AG433" s="22"/>
      <c r="AH433" s="22"/>
      <c r="AI433" s="22"/>
      <c r="AJ433" s="22"/>
      <c r="AK433" s="22"/>
      <c r="AL433" s="22"/>
      <c r="AM433" s="22"/>
      <c r="AN433" s="22"/>
      <c r="AO433" s="22"/>
      <c r="AP433" s="22"/>
      <c r="AQ433" s="22"/>
      <c r="AR433" s="22"/>
      <c r="AS433" s="22"/>
      <c r="AT433" s="22"/>
      <c r="AU433" s="22"/>
      <c r="AV433" s="22"/>
      <c r="AW433" s="22"/>
      <c r="AX433" s="22"/>
      <c r="AY433" s="22"/>
      <c r="AZ433" s="22"/>
      <c r="BA433" s="22"/>
      <c r="BB433" s="22"/>
      <c r="BC433" s="22"/>
      <c r="BD433" s="22" t="s">
        <v>136</v>
      </c>
    </row>
    <row r="434" spans="1:56" ht="15" customHeight="1" x14ac:dyDescent="0.3">
      <c r="A434" s="16"/>
      <c r="B434" s="51"/>
      <c r="C434" s="51"/>
      <c r="D434" s="16"/>
      <c r="E434" s="17"/>
      <c r="F434" s="120"/>
      <c r="G434" s="19"/>
      <c r="H434" s="19"/>
      <c r="I434" s="19"/>
      <c r="J434" s="19"/>
      <c r="K434" s="19"/>
      <c r="L434" s="19"/>
      <c r="M434" s="19"/>
      <c r="N434" s="17"/>
      <c r="O434" s="17"/>
      <c r="P434" s="22"/>
      <c r="Q434" s="22"/>
      <c r="R434" s="22"/>
      <c r="S434" s="22"/>
      <c r="T434" s="22"/>
      <c r="U434" s="22"/>
      <c r="V434" s="22"/>
      <c r="W434" s="22"/>
      <c r="X434" s="22"/>
      <c r="Y434" s="22"/>
      <c r="Z434" s="22"/>
      <c r="AA434" s="22"/>
      <c r="AB434" s="22"/>
      <c r="AC434" s="22"/>
      <c r="AD434" s="22"/>
      <c r="AE434" s="22"/>
      <c r="AF434" s="22"/>
      <c r="AG434" s="22"/>
      <c r="AH434" s="22"/>
      <c r="AI434" s="22"/>
      <c r="AJ434" s="22"/>
      <c r="AK434" s="22"/>
      <c r="AL434" s="22"/>
      <c r="AM434" s="22"/>
      <c r="AN434" s="22"/>
      <c r="AO434" s="22"/>
      <c r="AP434" s="22"/>
      <c r="AQ434" s="22"/>
      <c r="AR434" s="22"/>
      <c r="AS434" s="22"/>
      <c r="AT434" s="22"/>
      <c r="AU434" s="22"/>
      <c r="AV434" s="22"/>
      <c r="AW434" s="22"/>
      <c r="AX434" s="22"/>
      <c r="AY434" s="22"/>
      <c r="AZ434" s="22"/>
      <c r="BA434" s="22"/>
      <c r="BB434" s="22"/>
      <c r="BC434" s="22"/>
      <c r="BD434" s="22" t="s">
        <v>136</v>
      </c>
    </row>
    <row r="435" spans="1:56" ht="15" customHeight="1" x14ac:dyDescent="0.3">
      <c r="A435" s="16"/>
      <c r="B435" s="150" t="s">
        <v>305</v>
      </c>
      <c r="C435" s="151"/>
      <c r="D435" s="16"/>
      <c r="E435" s="17"/>
      <c r="F435" s="120"/>
      <c r="G435" s="19"/>
      <c r="H435" s="19"/>
      <c r="I435" s="19"/>
      <c r="J435" s="19"/>
      <c r="K435" s="19"/>
      <c r="L435" s="19"/>
      <c r="M435" s="19"/>
      <c r="N435" s="17"/>
      <c r="O435" s="17"/>
      <c r="P435" s="22"/>
      <c r="Q435" s="22"/>
      <c r="R435" s="22"/>
      <c r="S435" s="22"/>
      <c r="T435" s="22"/>
      <c r="U435" s="22"/>
      <c r="V435" s="22"/>
      <c r="W435" s="22"/>
      <c r="X435" s="22"/>
      <c r="Y435" s="22"/>
      <c r="Z435" s="22"/>
      <c r="AA435" s="22"/>
      <c r="AB435" s="22"/>
      <c r="AC435" s="22"/>
      <c r="AD435" s="22"/>
      <c r="AE435" s="22"/>
      <c r="AF435" s="22"/>
      <c r="AG435" s="22"/>
      <c r="AH435" s="22"/>
      <c r="AI435" s="22"/>
      <c r="AJ435" s="22"/>
      <c r="AK435" s="22"/>
      <c r="AL435" s="22"/>
      <c r="AM435" s="22"/>
      <c r="AN435" s="22"/>
      <c r="AO435" s="22"/>
      <c r="AP435" s="22"/>
      <c r="AQ435" s="22"/>
      <c r="AR435" s="22"/>
      <c r="AS435" s="22"/>
      <c r="AT435" s="22"/>
      <c r="AU435" s="22"/>
      <c r="AV435" s="22"/>
      <c r="AW435" s="22"/>
      <c r="AX435" s="22"/>
      <c r="AY435" s="22"/>
      <c r="AZ435" s="22"/>
      <c r="BA435" s="22"/>
      <c r="BB435" s="22"/>
      <c r="BC435" s="22"/>
      <c r="BD435" s="22" t="s">
        <v>136</v>
      </c>
    </row>
    <row r="436" spans="1:56" ht="15" customHeight="1" x14ac:dyDescent="0.3">
      <c r="A436" s="16"/>
      <c r="B436" s="49" t="s">
        <v>306</v>
      </c>
      <c r="C436" s="49"/>
      <c r="D436" s="16"/>
      <c r="E436" s="17"/>
      <c r="F436" s="120"/>
      <c r="G436" s="19"/>
      <c r="H436" s="107" t="str">
        <f>IF(OR(J439="",$H$2=""),"",J439+((365.25*$H$2)/8))</f>
        <v/>
      </c>
      <c r="I436" s="19"/>
      <c r="J436" s="19"/>
      <c r="K436" s="19"/>
      <c r="L436" s="114" t="str">
        <f>IF(OR(M429="",$H$2=""),"",M429+((365.25*$H$2)/8))</f>
        <v/>
      </c>
      <c r="M436" s="19"/>
      <c r="N436" s="17"/>
      <c r="O436" s="17"/>
      <c r="P436" s="22"/>
      <c r="Q436" s="22"/>
      <c r="R436" s="22"/>
      <c r="S436" s="22"/>
      <c r="T436" s="22"/>
      <c r="U436" s="22"/>
      <c r="V436" s="22"/>
      <c r="W436" s="22"/>
      <c r="X436" s="22"/>
      <c r="Y436" s="22"/>
      <c r="Z436" s="22"/>
      <c r="AA436" s="22"/>
      <c r="AB436" s="22"/>
      <c r="AC436" s="22"/>
      <c r="AD436" s="22"/>
      <c r="AE436" s="22"/>
      <c r="AF436" s="22"/>
      <c r="AG436" s="22"/>
      <c r="AH436" s="22"/>
      <c r="AI436" s="22"/>
      <c r="AJ436" s="22"/>
      <c r="AK436" s="22"/>
      <c r="AL436" s="22"/>
      <c r="AM436" s="22"/>
      <c r="AN436" s="22"/>
      <c r="AO436" s="22"/>
      <c r="AP436" s="22"/>
      <c r="AQ436" s="22"/>
      <c r="AR436" s="22"/>
      <c r="AS436" s="22"/>
      <c r="AT436" s="22"/>
      <c r="AU436" s="22"/>
      <c r="AV436" s="22"/>
      <c r="AW436" s="22"/>
      <c r="AX436" s="22"/>
      <c r="AY436" s="22"/>
      <c r="AZ436" s="22"/>
      <c r="BA436" s="22"/>
      <c r="BB436" s="22"/>
      <c r="BC436" s="22"/>
      <c r="BD436" s="22" t="s">
        <v>136</v>
      </c>
    </row>
    <row r="437" spans="1:56" ht="15" customHeight="1" x14ac:dyDescent="0.3">
      <c r="A437" s="16"/>
      <c r="B437" s="49"/>
      <c r="C437" s="49"/>
      <c r="D437" s="16"/>
      <c r="E437" s="17"/>
      <c r="F437" s="120"/>
      <c r="G437" s="19"/>
      <c r="H437" s="19"/>
      <c r="I437" s="19"/>
      <c r="J437" s="19"/>
      <c r="K437" s="19"/>
      <c r="L437" s="19"/>
      <c r="M437" s="19"/>
      <c r="N437" s="17"/>
      <c r="O437" s="17"/>
      <c r="P437" s="22"/>
      <c r="Q437" s="22"/>
      <c r="R437" s="22"/>
      <c r="S437" s="22"/>
      <c r="T437" s="22"/>
      <c r="U437" s="22"/>
      <c r="V437" s="22"/>
      <c r="W437" s="22"/>
      <c r="X437" s="22"/>
      <c r="Y437" s="22"/>
      <c r="Z437" s="22"/>
      <c r="AA437" s="22"/>
      <c r="AB437" s="22"/>
      <c r="AC437" s="22"/>
      <c r="AD437" s="22"/>
      <c r="AE437" s="22"/>
      <c r="AF437" s="22"/>
      <c r="AG437" s="22"/>
      <c r="AH437" s="22"/>
      <c r="AI437" s="22"/>
      <c r="AJ437" s="22"/>
      <c r="AK437" s="22"/>
      <c r="AL437" s="22"/>
      <c r="AM437" s="22"/>
      <c r="AN437" s="22"/>
      <c r="AO437" s="22"/>
      <c r="AP437" s="22"/>
      <c r="AQ437" s="22"/>
      <c r="AR437" s="22"/>
      <c r="AS437" s="22"/>
      <c r="AT437" s="22"/>
      <c r="AU437" s="22"/>
      <c r="AV437" s="22"/>
      <c r="AW437" s="22"/>
      <c r="AX437" s="22"/>
      <c r="AY437" s="22"/>
      <c r="AZ437" s="22"/>
      <c r="BA437" s="22"/>
      <c r="BB437" s="22"/>
      <c r="BC437" s="22"/>
      <c r="BD437" s="22" t="s">
        <v>136</v>
      </c>
    </row>
    <row r="438" spans="1:56" ht="15" customHeight="1" x14ac:dyDescent="0.3">
      <c r="A438" s="16"/>
      <c r="B438" s="49"/>
      <c r="C438" s="49"/>
      <c r="D438" s="16"/>
      <c r="E438" s="17"/>
      <c r="F438" s="120"/>
      <c r="G438" s="19"/>
      <c r="H438" s="19"/>
      <c r="I438" s="115" t="str">
        <f>IF(OR(J439="",$H$2=""),"",J439+((365.25*$H$2)/16))</f>
        <v/>
      </c>
      <c r="J438" s="19"/>
      <c r="K438" s="105" t="str">
        <f>IF(OR(J439="",$H$2=""),"",J439-((365.25*$H$2)/16))</f>
        <v/>
      </c>
      <c r="L438" s="19"/>
      <c r="M438" s="19"/>
      <c r="N438" s="17"/>
      <c r="O438" s="17"/>
      <c r="P438" s="22"/>
      <c r="Q438" s="22"/>
      <c r="R438" s="22"/>
      <c r="S438" s="22"/>
      <c r="T438" s="22"/>
      <c r="U438" s="22"/>
      <c r="V438" s="22"/>
      <c r="W438" s="22"/>
      <c r="X438" s="22"/>
      <c r="Y438" s="22"/>
      <c r="Z438" s="22"/>
      <c r="AA438" s="22"/>
      <c r="AB438" s="22"/>
      <c r="AC438" s="22"/>
      <c r="AD438" s="22"/>
      <c r="AE438" s="22"/>
      <c r="AF438" s="22"/>
      <c r="AG438" s="22"/>
      <c r="AH438" s="22"/>
      <c r="AI438" s="22"/>
      <c r="AJ438" s="22"/>
      <c r="AK438" s="22"/>
      <c r="AL438" s="22"/>
      <c r="AM438" s="22"/>
      <c r="AN438" s="22"/>
      <c r="AO438" s="22"/>
      <c r="AP438" s="22"/>
      <c r="AQ438" s="22"/>
      <c r="AR438" s="22"/>
      <c r="AS438" s="22"/>
      <c r="AT438" s="22"/>
      <c r="AU438" s="22"/>
      <c r="AV438" s="22"/>
      <c r="AW438" s="22"/>
      <c r="AX438" s="22"/>
      <c r="AY438" s="22"/>
      <c r="AZ438" s="22"/>
      <c r="BA438" s="22"/>
      <c r="BB438" s="22"/>
      <c r="BC438" s="22"/>
      <c r="BD438" s="22" t="s">
        <v>136</v>
      </c>
    </row>
    <row r="439" spans="1:56" ht="15" customHeight="1" x14ac:dyDescent="0.3">
      <c r="A439" s="16"/>
      <c r="B439" s="51"/>
      <c r="C439" s="51"/>
      <c r="D439" s="16"/>
      <c r="E439" s="17"/>
      <c r="F439" s="120"/>
      <c r="G439" s="19"/>
      <c r="H439" s="19"/>
      <c r="I439" s="19"/>
      <c r="J439" s="116" t="str">
        <f>IF(OR($H$2="",M429=""),"",M429+((365.25*$H$2)/4))</f>
        <v/>
      </c>
      <c r="K439" s="19"/>
      <c r="L439" s="19"/>
      <c r="M439" s="19"/>
      <c r="N439" s="17"/>
      <c r="O439" s="17"/>
      <c r="P439" s="22"/>
      <c r="Q439" s="22"/>
      <c r="R439" s="22"/>
      <c r="S439" s="22"/>
      <c r="T439" s="22"/>
      <c r="U439" s="22"/>
      <c r="V439" s="22"/>
      <c r="W439" s="22"/>
      <c r="X439" s="22"/>
      <c r="Y439" s="22"/>
      <c r="Z439" s="22"/>
      <c r="AA439" s="22"/>
      <c r="AB439" s="22"/>
      <c r="AC439" s="22"/>
      <c r="AD439" s="22"/>
      <c r="AE439" s="22"/>
      <c r="AF439" s="22"/>
      <c r="AG439" s="22"/>
      <c r="AH439" s="22"/>
      <c r="AI439" s="22"/>
      <c r="AJ439" s="22"/>
      <c r="AK439" s="22"/>
      <c r="AL439" s="22"/>
      <c r="AM439" s="22"/>
      <c r="AN439" s="22"/>
      <c r="AO439" s="22"/>
      <c r="AP439" s="22"/>
      <c r="AQ439" s="22"/>
      <c r="AR439" s="22"/>
      <c r="AS439" s="22"/>
      <c r="AT439" s="22"/>
      <c r="AU439" s="22"/>
      <c r="AV439" s="22"/>
      <c r="AW439" s="22"/>
      <c r="AX439" s="22"/>
      <c r="AY439" s="22"/>
      <c r="AZ439" s="22"/>
      <c r="BA439" s="22"/>
      <c r="BB439" s="22"/>
      <c r="BC439" s="22"/>
      <c r="BD439" s="22" t="s">
        <v>136</v>
      </c>
    </row>
    <row r="440" spans="1:56" ht="15" customHeight="1" x14ac:dyDescent="0.3">
      <c r="A440" s="16"/>
      <c r="B440" s="51"/>
      <c r="C440" s="51"/>
      <c r="D440" s="16"/>
      <c r="E440" s="17"/>
      <c r="F440" s="120"/>
      <c r="G440" s="19"/>
      <c r="H440" s="19"/>
      <c r="I440" s="19"/>
      <c r="J440" s="116"/>
      <c r="K440" s="19"/>
      <c r="L440" s="19"/>
      <c r="M440" s="19"/>
      <c r="N440" s="17"/>
      <c r="O440" s="17"/>
      <c r="P440" s="22"/>
      <c r="Q440" s="22"/>
      <c r="R440" s="22"/>
      <c r="S440" s="22"/>
      <c r="T440" s="22"/>
      <c r="U440" s="22"/>
      <c r="V440" s="22"/>
      <c r="W440" s="22"/>
      <c r="X440" s="22"/>
      <c r="Y440" s="22"/>
      <c r="Z440" s="22"/>
      <c r="AA440" s="22"/>
      <c r="AB440" s="22"/>
      <c r="AC440" s="22"/>
      <c r="AD440" s="22"/>
      <c r="AE440" s="22"/>
      <c r="AF440" s="22"/>
      <c r="AG440" s="22"/>
      <c r="AH440" s="22"/>
      <c r="AI440" s="22"/>
      <c r="AJ440" s="22"/>
      <c r="AK440" s="22"/>
      <c r="AL440" s="22"/>
      <c r="AM440" s="22"/>
      <c r="AN440" s="22"/>
      <c r="AO440" s="22"/>
      <c r="AP440" s="22"/>
      <c r="AQ440" s="22"/>
      <c r="AR440" s="22"/>
      <c r="AS440" s="22"/>
      <c r="AT440" s="22"/>
      <c r="AU440" s="22"/>
      <c r="AV440" s="22"/>
      <c r="AW440" s="22"/>
      <c r="AX440" s="22"/>
      <c r="AY440" s="22"/>
      <c r="AZ440" s="22"/>
      <c r="BA440" s="22"/>
      <c r="BB440" s="22"/>
      <c r="BC440" s="22"/>
      <c r="BD440" s="22" t="s">
        <v>136</v>
      </c>
    </row>
    <row r="441" spans="1:56" ht="15" customHeight="1" x14ac:dyDescent="0.3">
      <c r="A441" s="16"/>
      <c r="B441" s="51"/>
      <c r="C441" s="51"/>
      <c r="D441" s="16"/>
      <c r="E441" s="17"/>
      <c r="F441" s="117" t="str">
        <f>IF(F442="","",AD416)</f>
        <v>Your psychosocial journey as a doting grandparent</v>
      </c>
      <c r="G441" s="19"/>
      <c r="H441" s="19"/>
      <c r="I441" s="19"/>
      <c r="J441" s="19"/>
      <c r="K441" s="19"/>
      <c r="L441" s="19"/>
      <c r="M441" s="19"/>
      <c r="N441" s="17"/>
      <c r="O441" s="17"/>
      <c r="P441" s="22"/>
      <c r="Q441" s="22"/>
      <c r="R441" s="22"/>
      <c r="S441" s="22"/>
      <c r="T441" s="22"/>
      <c r="U441" s="22"/>
      <c r="V441" s="22"/>
      <c r="W441" s="22"/>
      <c r="X441" s="22"/>
      <c r="Y441" s="22"/>
      <c r="Z441" s="22"/>
      <c r="AA441" s="22"/>
      <c r="AB441" s="22"/>
      <c r="AC441" s="22"/>
      <c r="AD441" s="22"/>
      <c r="AE441" s="22"/>
      <c r="AF441" s="22"/>
      <c r="AG441" s="22"/>
      <c r="AH441" s="22"/>
      <c r="AI441" s="22"/>
      <c r="AJ441" s="22"/>
      <c r="AK441" s="22"/>
      <c r="AL441" s="22"/>
      <c r="AM441" s="22"/>
      <c r="AN441" s="22"/>
      <c r="AO441" s="22"/>
      <c r="AP441" s="22"/>
      <c r="AQ441" s="22"/>
      <c r="AR441" s="22"/>
      <c r="AS441" s="22"/>
      <c r="AT441" s="22"/>
      <c r="AU441" s="22"/>
      <c r="AV441" s="22"/>
      <c r="AW441" s="22"/>
      <c r="AX441" s="22"/>
      <c r="AY441" s="22"/>
      <c r="AZ441" s="22"/>
      <c r="BA441" s="22"/>
      <c r="BB441" s="22"/>
      <c r="BC441" s="22"/>
      <c r="BD441" s="22" t="s">
        <v>136</v>
      </c>
    </row>
    <row r="442" spans="1:56" ht="60" customHeight="1" x14ac:dyDescent="0.3">
      <c r="A442" s="16"/>
      <c r="B442" s="51"/>
      <c r="C442" s="51"/>
      <c r="D442" s="16"/>
      <c r="E442" s="17"/>
      <c r="F442" s="119" t="str">
        <f>IF(J418="","Your psychosocial relationships",AC421)</f>
        <v>Your psychosocial relationships</v>
      </c>
      <c r="G442" s="119"/>
      <c r="H442" s="119"/>
      <c r="I442" s="119"/>
      <c r="J442" s="119"/>
      <c r="K442" s="119"/>
      <c r="L442" s="119"/>
      <c r="M442" s="119"/>
      <c r="N442" s="119"/>
      <c r="O442" s="17"/>
      <c r="P442" s="22"/>
      <c r="Q442" s="22"/>
      <c r="R442" s="22"/>
      <c r="S442" s="22"/>
      <c r="T442" s="22"/>
      <c r="U442" s="22"/>
      <c r="V442" s="22"/>
      <c r="W442" s="22"/>
      <c r="X442" s="22"/>
      <c r="Y442" s="22"/>
      <c r="Z442" s="22"/>
      <c r="AA442" s="22"/>
      <c r="AB442" s="22"/>
      <c r="AC442" s="22"/>
      <c r="AD442" s="22"/>
      <c r="AE442" s="22"/>
      <c r="AF442" s="22"/>
      <c r="AG442" s="22"/>
      <c r="AH442" s="22"/>
      <c r="AI442" s="22"/>
      <c r="AJ442" s="22"/>
      <c r="AK442" s="22"/>
      <c r="AL442" s="22"/>
      <c r="AM442" s="22"/>
      <c r="AN442" s="22"/>
      <c r="AO442" s="22"/>
      <c r="AP442" s="22"/>
      <c r="AQ442" s="22"/>
      <c r="AR442" s="22"/>
      <c r="AS442" s="22"/>
      <c r="AT442" s="22"/>
      <c r="AU442" s="22"/>
      <c r="AV442" s="22"/>
      <c r="AW442" s="22"/>
      <c r="AX442" s="22"/>
      <c r="AY442" s="22"/>
      <c r="AZ442" s="22"/>
      <c r="BA442" s="22"/>
      <c r="BB442" s="22"/>
      <c r="BC442" s="22"/>
      <c r="BD442" s="22" t="s">
        <v>136</v>
      </c>
    </row>
    <row r="443" spans="1:56" ht="60" customHeight="1" x14ac:dyDescent="0.3">
      <c r="A443" s="16"/>
      <c r="B443" s="51"/>
      <c r="C443" s="51"/>
      <c r="D443" s="16"/>
      <c r="E443" s="17"/>
      <c r="F443" s="119" t="str">
        <f>IF(J418="","Your age level psychosocial development",AC423)</f>
        <v>Your age level psychosocial development</v>
      </c>
      <c r="G443" s="119"/>
      <c r="H443" s="119"/>
      <c r="I443" s="119"/>
      <c r="J443" s="119"/>
      <c r="K443" s="119"/>
      <c r="L443" s="119"/>
      <c r="M443" s="119"/>
      <c r="N443" s="119"/>
      <c r="O443" s="17"/>
      <c r="P443" s="22"/>
      <c r="Q443" s="22"/>
      <c r="R443" s="22"/>
      <c r="S443" s="22"/>
      <c r="T443" s="22"/>
      <c r="U443" s="22"/>
      <c r="V443" s="22"/>
      <c r="W443" s="22"/>
      <c r="X443" s="22"/>
      <c r="Y443" s="22"/>
      <c r="Z443" s="22"/>
      <c r="AA443" s="22"/>
      <c r="AB443" s="22"/>
      <c r="AC443" s="22"/>
      <c r="AD443" s="22"/>
      <c r="AE443" s="22"/>
      <c r="AF443" s="22"/>
      <c r="AG443" s="22"/>
      <c r="AH443" s="22"/>
      <c r="AI443" s="22"/>
      <c r="AJ443" s="22"/>
      <c r="AK443" s="22"/>
      <c r="AL443" s="22"/>
      <c r="AM443" s="22"/>
      <c r="AN443" s="22"/>
      <c r="AO443" s="22"/>
      <c r="AP443" s="22"/>
      <c r="AQ443" s="22"/>
      <c r="AR443" s="22"/>
      <c r="AS443" s="22"/>
      <c r="AT443" s="22"/>
      <c r="AU443" s="22"/>
      <c r="AV443" s="22"/>
      <c r="AW443" s="22"/>
      <c r="AX443" s="22"/>
      <c r="AY443" s="22"/>
      <c r="AZ443" s="22"/>
      <c r="BA443" s="22"/>
      <c r="BB443" s="22"/>
      <c r="BC443" s="22"/>
      <c r="BD443" s="22" t="s">
        <v>136</v>
      </c>
    </row>
    <row r="444" spans="1:56" ht="60" customHeight="1" x14ac:dyDescent="0.3">
      <c r="A444" s="16"/>
      <c r="B444" s="51"/>
      <c r="C444" s="51"/>
      <c r="D444" s="16"/>
      <c r="E444" s="17"/>
      <c r="F444" s="138" t="str">
        <f>IF(J418="","Your evolving psychosocial orientation",AC427)</f>
        <v>Your evolving psychosocial orientation</v>
      </c>
      <c r="G444" s="149"/>
      <c r="H444" s="149"/>
      <c r="I444" s="149"/>
      <c r="J444" s="149"/>
      <c r="K444" s="149"/>
      <c r="L444" s="149"/>
      <c r="M444" s="149"/>
      <c r="N444" s="149"/>
      <c r="O444" s="17"/>
      <c r="P444" s="22"/>
      <c r="Q444" s="22"/>
      <c r="R444" s="22"/>
      <c r="S444" s="22"/>
      <c r="T444" s="22"/>
      <c r="U444" s="22"/>
      <c r="V444" s="22"/>
      <c r="W444" s="22"/>
      <c r="X444" s="22"/>
      <c r="Y444" s="22"/>
      <c r="Z444" s="22"/>
      <c r="AA444" s="22"/>
      <c r="AB444" s="22"/>
      <c r="AC444" s="22"/>
      <c r="AD444" s="22"/>
      <c r="AE444" s="22"/>
      <c r="AF444" s="22"/>
      <c r="AG444" s="22"/>
      <c r="AH444" s="22"/>
      <c r="AI444" s="22"/>
      <c r="AJ444" s="22"/>
      <c r="AK444" s="22"/>
      <c r="AL444" s="22"/>
      <c r="AM444" s="22"/>
      <c r="AN444" s="22"/>
      <c r="AO444" s="22"/>
      <c r="AP444" s="22"/>
      <c r="AQ444" s="22"/>
      <c r="AR444" s="22"/>
      <c r="AS444" s="22"/>
      <c r="AT444" s="22"/>
      <c r="AU444" s="22"/>
      <c r="AV444" s="22"/>
      <c r="AW444" s="22"/>
      <c r="AX444" s="22"/>
      <c r="AY444" s="22"/>
      <c r="AZ444" s="22"/>
      <c r="BA444" s="22"/>
      <c r="BB444" s="22"/>
      <c r="BC444" s="22"/>
      <c r="BD444" s="22" t="s">
        <v>136</v>
      </c>
    </row>
    <row r="445" spans="1:56" ht="15" customHeight="1" x14ac:dyDescent="0.3">
      <c r="A445" s="16"/>
      <c r="B445" s="51"/>
      <c r="C445" s="51"/>
      <c r="D445" s="16"/>
      <c r="E445" s="17"/>
      <c r="F445" s="120"/>
      <c r="G445" s="19"/>
      <c r="H445" s="19"/>
      <c r="I445" s="19"/>
      <c r="J445" s="19"/>
      <c r="K445" s="19"/>
      <c r="L445" s="19"/>
      <c r="M445" s="19"/>
      <c r="N445" s="17"/>
      <c r="O445" s="17"/>
      <c r="P445" s="22"/>
      <c r="Q445" s="22"/>
      <c r="R445" s="22"/>
      <c r="S445" s="22"/>
      <c r="T445" s="22"/>
      <c r="U445" s="22"/>
      <c r="V445" s="22"/>
      <c r="W445" s="22"/>
      <c r="X445" s="22"/>
      <c r="Y445" s="22"/>
      <c r="Z445" s="22"/>
      <c r="AA445" s="22"/>
      <c r="AB445" s="22"/>
      <c r="AC445" s="22"/>
      <c r="AD445" s="22"/>
      <c r="AE445" s="22"/>
      <c r="AF445" s="22"/>
      <c r="AG445" s="22"/>
      <c r="AH445" s="22"/>
      <c r="AI445" s="22"/>
      <c r="AJ445" s="22"/>
      <c r="AK445" s="22"/>
      <c r="AL445" s="22"/>
      <c r="AM445" s="22"/>
      <c r="AN445" s="22"/>
      <c r="AO445" s="22"/>
      <c r="AP445" s="22"/>
      <c r="AQ445" s="22"/>
      <c r="AR445" s="22"/>
      <c r="AS445" s="22"/>
      <c r="AT445" s="22"/>
      <c r="AU445" s="22"/>
      <c r="AV445" s="22"/>
      <c r="AW445" s="22"/>
      <c r="AX445" s="22"/>
      <c r="AY445" s="22"/>
      <c r="AZ445" s="22"/>
      <c r="BA445" s="22"/>
      <c r="BB445" s="22"/>
      <c r="BC445" s="22"/>
      <c r="BD445" s="22" t="s">
        <v>136</v>
      </c>
    </row>
    <row r="446" spans="1:56" ht="15" customHeight="1" x14ac:dyDescent="0.3">
      <c r="A446" s="16"/>
      <c r="B446" s="51"/>
      <c r="C446" s="51"/>
      <c r="D446" s="16"/>
      <c r="E446" s="17"/>
      <c r="F446" s="120"/>
      <c r="G446" s="19"/>
      <c r="H446" s="19"/>
      <c r="I446" s="19"/>
      <c r="J446" s="19"/>
      <c r="K446" s="19"/>
      <c r="L446" s="19"/>
      <c r="M446" s="19"/>
      <c r="N446" s="17"/>
      <c r="O446" s="17"/>
      <c r="P446" s="22"/>
      <c r="Q446" s="22"/>
      <c r="R446" s="22"/>
      <c r="S446" s="22"/>
      <c r="T446" s="22"/>
      <c r="U446" s="22"/>
      <c r="V446" s="22"/>
      <c r="W446" s="22"/>
      <c r="X446" s="22"/>
      <c r="Y446" s="22"/>
      <c r="Z446" s="22"/>
      <c r="AA446" s="22"/>
      <c r="AB446" s="22"/>
      <c r="AC446" s="22"/>
      <c r="AD446" s="22"/>
      <c r="AE446" s="22"/>
      <c r="AF446" s="22"/>
      <c r="AG446" s="22"/>
      <c r="AH446" s="22"/>
      <c r="AI446" s="22"/>
      <c r="AJ446" s="22"/>
      <c r="AK446" s="22"/>
      <c r="AL446" s="22"/>
      <c r="AM446" s="22"/>
      <c r="AN446" s="22"/>
      <c r="AO446" s="22"/>
      <c r="AP446" s="22"/>
      <c r="AQ446" s="22"/>
      <c r="AR446" s="22"/>
      <c r="AS446" s="22"/>
      <c r="AT446" s="22"/>
      <c r="AU446" s="22"/>
      <c r="AV446" s="22"/>
      <c r="AW446" s="22"/>
      <c r="AX446" s="22"/>
      <c r="AY446" s="22"/>
      <c r="AZ446" s="22"/>
      <c r="BA446" s="22"/>
      <c r="BB446" s="22"/>
      <c r="BC446" s="22"/>
      <c r="BD446" s="22" t="s">
        <v>136</v>
      </c>
    </row>
    <row r="447" spans="1:56" ht="15" customHeight="1" x14ac:dyDescent="0.3">
      <c r="A447" s="16"/>
      <c r="B447" s="15"/>
      <c r="C447" s="15"/>
      <c r="D447" s="16"/>
      <c r="E447" s="17"/>
      <c r="F447" s="120"/>
      <c r="G447" s="19"/>
      <c r="H447" s="19"/>
      <c r="I447" s="19"/>
      <c r="J447" s="19"/>
      <c r="K447" s="19"/>
      <c r="L447" s="19"/>
      <c r="M447" s="19"/>
      <c r="N447" s="17"/>
      <c r="O447" s="17"/>
      <c r="P447" s="22"/>
      <c r="Q447" s="22"/>
      <c r="R447" s="22"/>
      <c r="S447" s="22"/>
      <c r="T447" s="22"/>
      <c r="U447" s="22"/>
      <c r="V447" s="22"/>
      <c r="W447" s="22"/>
      <c r="X447" s="22"/>
      <c r="Y447" s="22"/>
      <c r="Z447" s="22"/>
      <c r="AA447" s="22"/>
      <c r="AB447" s="22"/>
      <c r="AC447" s="22"/>
      <c r="AD447" s="22"/>
      <c r="AE447" s="22"/>
      <c r="AF447" s="22"/>
      <c r="AG447" s="22"/>
      <c r="AH447" s="22"/>
      <c r="AI447" s="22"/>
      <c r="AJ447" s="22"/>
      <c r="AK447" s="22"/>
      <c r="AL447" s="22"/>
      <c r="AM447" s="22"/>
      <c r="AN447" s="22"/>
      <c r="AO447" s="22"/>
      <c r="AP447" s="22"/>
      <c r="AQ447" s="22"/>
      <c r="AR447" s="22"/>
      <c r="AS447" s="22"/>
      <c r="AT447" s="22"/>
      <c r="AU447" s="22"/>
      <c r="AV447" s="22"/>
      <c r="AW447" s="22"/>
      <c r="AX447" s="22"/>
      <c r="AY447" s="22"/>
      <c r="AZ447" s="22"/>
      <c r="BA447" s="22"/>
      <c r="BB447" s="22"/>
      <c r="BC447" s="22"/>
      <c r="BD447" s="22" t="s">
        <v>136</v>
      </c>
    </row>
    <row r="448" spans="1:56" ht="30" customHeight="1" x14ac:dyDescent="0.6">
      <c r="A448" s="125" t="s">
        <v>307</v>
      </c>
      <c r="B448" s="90"/>
      <c r="C448" s="90"/>
      <c r="D448" s="199" t="s">
        <v>491</v>
      </c>
      <c r="E448" s="92" t="s">
        <v>308</v>
      </c>
      <c r="F448" s="93"/>
      <c r="G448" s="93"/>
      <c r="H448" s="93"/>
      <c r="I448" s="93"/>
      <c r="J448" s="93"/>
      <c r="K448" s="93"/>
      <c r="L448" s="93"/>
      <c r="M448" s="93"/>
      <c r="N448" s="93"/>
      <c r="O448" s="94" t="s">
        <v>309</v>
      </c>
      <c r="P448" s="22"/>
      <c r="Q448" s="22"/>
      <c r="R448" s="22"/>
      <c r="S448" s="22"/>
      <c r="T448" s="22"/>
      <c r="U448" s="22"/>
      <c r="V448" s="22"/>
      <c r="W448" s="22"/>
      <c r="X448" s="22"/>
      <c r="Y448" s="22"/>
      <c r="Z448" s="22"/>
      <c r="AA448" s="95">
        <f>AA416+1</f>
        <v>14</v>
      </c>
      <c r="AB448" s="22"/>
      <c r="AC448" s="22"/>
      <c r="AD448" s="96" t="s">
        <v>310</v>
      </c>
      <c r="AE448" s="22"/>
      <c r="AF448" s="22"/>
      <c r="AG448" s="22"/>
      <c r="AH448" s="22"/>
      <c r="AI448" s="22"/>
      <c r="AJ448" s="22"/>
      <c r="AK448" s="22"/>
      <c r="AL448" s="22"/>
      <c r="AM448" s="22"/>
      <c r="AN448" s="22"/>
      <c r="AO448" s="22"/>
      <c r="AP448" s="22"/>
      <c r="AQ448" s="22"/>
      <c r="AR448" s="22"/>
      <c r="AS448" s="22"/>
      <c r="AT448" s="22"/>
      <c r="AU448" s="22"/>
      <c r="AV448" s="22"/>
      <c r="AW448" s="22"/>
      <c r="AX448" s="22"/>
      <c r="AY448" s="22"/>
      <c r="AZ448" s="22"/>
      <c r="BA448" s="22"/>
      <c r="BB448" s="22"/>
      <c r="BC448" s="22"/>
      <c r="BD448" s="22" t="s">
        <v>136</v>
      </c>
    </row>
    <row r="449" spans="1:56" ht="15" customHeight="1" x14ac:dyDescent="0.3">
      <c r="A449" s="16"/>
      <c r="B449" s="51"/>
      <c r="C449" s="51"/>
      <c r="D449" s="16"/>
      <c r="E449" s="17"/>
      <c r="F449" s="17"/>
      <c r="G449" s="19"/>
      <c r="H449" s="19"/>
      <c r="I449" s="19"/>
      <c r="J449" s="19"/>
      <c r="K449" s="19"/>
      <c r="L449" s="19"/>
      <c r="M449" s="19"/>
      <c r="N449" s="17"/>
      <c r="O449" s="17"/>
      <c r="P449" s="22"/>
      <c r="Q449" s="22"/>
      <c r="R449" s="22"/>
      <c r="S449" s="22"/>
      <c r="T449" s="22"/>
      <c r="U449" s="22"/>
      <c r="V449" s="22"/>
      <c r="W449" s="22"/>
      <c r="X449" s="22"/>
      <c r="Y449" s="22"/>
      <c r="Z449" s="22"/>
      <c r="AA449" s="97">
        <f ca="1">IF(AND(J450&lt;$AA$1,J451&gt;$AA$1),1,0)</f>
        <v>0</v>
      </c>
      <c r="AB449" s="22"/>
      <c r="AC449" s="22"/>
      <c r="AD449" s="26"/>
      <c r="AE449" s="27" t="s">
        <v>4</v>
      </c>
      <c r="AF449" s="23">
        <f>$AL$2</f>
        <v>0</v>
      </c>
      <c r="AG449" s="22"/>
      <c r="AH449" s="31"/>
      <c r="AI449" s="32" t="s">
        <v>7</v>
      </c>
      <c r="AJ449" s="24">
        <f>$AL$3</f>
        <v>0</v>
      </c>
      <c r="AK449" s="22"/>
      <c r="AL449" s="22"/>
      <c r="AM449" s="22"/>
      <c r="AN449" s="22"/>
      <c r="AO449" s="22"/>
      <c r="AP449" s="22"/>
      <c r="AQ449" s="22"/>
      <c r="AR449" s="22"/>
      <c r="AS449" s="22"/>
      <c r="AT449" s="22"/>
      <c r="AU449" s="22"/>
      <c r="AV449" s="22"/>
      <c r="AW449" s="22"/>
      <c r="AX449" s="22"/>
      <c r="AY449" s="22"/>
      <c r="AZ449" s="22"/>
      <c r="BA449" s="22"/>
      <c r="BB449" s="22"/>
      <c r="BC449" s="22"/>
      <c r="BD449" s="22" t="s">
        <v>136</v>
      </c>
    </row>
    <row r="450" spans="1:56" ht="15" customHeight="1" thickBot="1" x14ac:dyDescent="0.35">
      <c r="A450" s="16"/>
      <c r="B450" s="49" t="s">
        <v>311</v>
      </c>
      <c r="C450" s="49"/>
      <c r="D450" s="16"/>
      <c r="E450" s="17"/>
      <c r="F450" s="120"/>
      <c r="G450" s="19"/>
      <c r="H450" s="19"/>
      <c r="I450" s="19"/>
      <c r="J450" s="99" t="str">
        <f>IF(J419="","",J419)</f>
        <v/>
      </c>
      <c r="K450" s="19"/>
      <c r="L450" s="19"/>
      <c r="M450" s="19"/>
      <c r="N450" s="17"/>
      <c r="O450" s="17"/>
      <c r="P450" s="22"/>
      <c r="Q450" s="22"/>
      <c r="R450" s="22"/>
      <c r="S450" s="22"/>
      <c r="T450" s="22"/>
      <c r="U450" s="22"/>
      <c r="V450" s="22"/>
      <c r="W450" s="22"/>
      <c r="X450" s="22"/>
      <c r="Y450" s="22"/>
      <c r="Z450" s="22"/>
      <c r="AA450" s="22"/>
      <c r="AB450" s="22"/>
      <c r="AC450" s="22"/>
      <c r="AD450" s="22"/>
      <c r="AE450" s="22"/>
      <c r="AF450" s="22"/>
      <c r="AG450" s="22"/>
      <c r="AH450" s="22"/>
      <c r="AI450" s="22"/>
      <c r="AJ450" s="22"/>
      <c r="AK450" s="22"/>
      <c r="AL450" s="22"/>
      <c r="AM450" s="22"/>
      <c r="AN450" s="22"/>
      <c r="AO450" s="22"/>
      <c r="AP450" s="22"/>
      <c r="AQ450" s="22"/>
      <c r="AR450" s="22"/>
      <c r="AS450" s="22"/>
      <c r="AT450" s="22"/>
      <c r="AU450" s="22"/>
      <c r="AV450" s="22"/>
      <c r="AW450" s="22"/>
      <c r="AX450" s="22"/>
      <c r="AY450" s="22"/>
      <c r="AZ450" s="22"/>
      <c r="BA450" s="22"/>
      <c r="BB450" s="22"/>
      <c r="BC450" s="22"/>
      <c r="BD450" s="22" t="s">
        <v>136</v>
      </c>
    </row>
    <row r="451" spans="1:56" ht="15" customHeight="1" thickTop="1" x14ac:dyDescent="0.3">
      <c r="A451" s="16"/>
      <c r="B451" s="49"/>
      <c r="C451" s="49"/>
      <c r="D451" s="16"/>
      <c r="E451" s="17"/>
      <c r="F451" s="120"/>
      <c r="G451" s="19"/>
      <c r="H451" s="19"/>
      <c r="I451" s="19"/>
      <c r="J451" s="100" t="str">
        <f>IF(OR($H$2="",G461=""),"",G461+((365.25*$H$2)/4))</f>
        <v/>
      </c>
      <c r="K451" s="19"/>
      <c r="L451" s="19"/>
      <c r="M451" s="19"/>
      <c r="N451" s="17"/>
      <c r="O451" s="17"/>
      <c r="P451" s="22"/>
      <c r="Q451" s="22"/>
      <c r="R451" s="22"/>
      <c r="S451" s="22"/>
      <c r="T451" s="22"/>
      <c r="U451" s="22"/>
      <c r="V451" s="22"/>
      <c r="W451" s="22"/>
      <c r="X451" s="22"/>
      <c r="Y451" s="22"/>
      <c r="Z451" s="22"/>
      <c r="AA451" s="101">
        <f ca="1">IF(J450&gt;$AA$1,1,0)</f>
        <v>1</v>
      </c>
      <c r="AB451" s="102" t="s">
        <v>130</v>
      </c>
      <c r="AC451" s="103" t="str">
        <f ca="1">IF(AND($AA$1&gt;J450,$AA$1&lt;J451),AD451,AD452)</f>
        <v>Or that</v>
      </c>
      <c r="AD451" s="103" t="s">
        <v>131</v>
      </c>
      <c r="AE451" s="22"/>
      <c r="AF451" s="22"/>
      <c r="AG451" s="22"/>
      <c r="AH451" s="22"/>
      <c r="AI451" s="22"/>
      <c r="AJ451" s="22"/>
      <c r="AK451" s="22"/>
      <c r="AL451" s="22"/>
      <c r="AM451" s="22"/>
      <c r="AN451" s="22"/>
      <c r="AO451" s="22"/>
      <c r="AP451" s="22"/>
      <c r="AQ451" s="22"/>
      <c r="AR451" s="22"/>
      <c r="AS451" s="22"/>
      <c r="AT451" s="22"/>
      <c r="AU451" s="22"/>
      <c r="AV451" s="22"/>
      <c r="AW451" s="22"/>
      <c r="AX451" s="22"/>
      <c r="AY451" s="22"/>
      <c r="AZ451" s="22"/>
      <c r="BA451" s="22"/>
      <c r="BB451" s="22"/>
      <c r="BC451" s="22"/>
      <c r="BD451" s="22" t="s">
        <v>136</v>
      </c>
    </row>
    <row r="452" spans="1:56" ht="15" customHeight="1" x14ac:dyDescent="0.3">
      <c r="A452" s="16"/>
      <c r="B452" s="51"/>
      <c r="C452" s="51"/>
      <c r="D452" s="16"/>
      <c r="E452" s="17"/>
      <c r="F452" s="120"/>
      <c r="G452" s="19"/>
      <c r="H452" s="19"/>
      <c r="I452" s="104" t="str">
        <f>IF(OR(J451="",$H$2=""),"",J451-((365.25*$H$2)/16))</f>
        <v/>
      </c>
      <c r="J452" s="19"/>
      <c r="K452" s="105" t="str">
        <f>IF(OR(J450="",$H$2=""),"",J450+((365.25*$H$2)/16))</f>
        <v/>
      </c>
      <c r="L452" s="19"/>
      <c r="M452" s="19"/>
      <c r="N452" s="17"/>
      <c r="O452" s="17"/>
      <c r="P452" s="22"/>
      <c r="Q452" s="22"/>
      <c r="R452" s="22"/>
      <c r="S452" s="22"/>
      <c r="T452" s="22"/>
      <c r="U452" s="22"/>
      <c r="V452" s="22"/>
      <c r="W452" s="22"/>
      <c r="X452" s="22"/>
      <c r="Y452" s="22"/>
      <c r="Z452" s="22"/>
      <c r="AA452" s="22"/>
      <c r="AB452" s="22"/>
      <c r="AC452" s="103"/>
      <c r="AD452" s="103" t="s">
        <v>132</v>
      </c>
      <c r="AE452" s="22"/>
      <c r="AF452" s="22"/>
      <c r="AG452" s="22"/>
      <c r="AH452" s="22"/>
      <c r="AI452" s="22"/>
      <c r="AJ452" s="22"/>
      <c r="AK452" s="22"/>
      <c r="AL452" s="22"/>
      <c r="AM452" s="22"/>
      <c r="AN452" s="22"/>
      <c r="AO452" s="22"/>
      <c r="AP452" s="22"/>
      <c r="AQ452" s="22"/>
      <c r="AR452" s="22"/>
      <c r="AS452" s="22"/>
      <c r="AT452" s="22"/>
      <c r="AU452" s="22"/>
      <c r="AV452" s="22"/>
      <c r="AW452" s="22"/>
      <c r="AX452" s="22"/>
      <c r="AY452" s="22"/>
      <c r="AZ452" s="22"/>
      <c r="BA452" s="22"/>
      <c r="BB452" s="22"/>
      <c r="BC452" s="22"/>
      <c r="BD452" s="22" t="s">
        <v>136</v>
      </c>
    </row>
    <row r="453" spans="1:56" ht="15" customHeight="1" x14ac:dyDescent="0.3">
      <c r="A453" s="16"/>
      <c r="B453" s="152" t="s">
        <v>312</v>
      </c>
      <c r="C453" s="51"/>
      <c r="D453" s="16"/>
      <c r="E453" s="17"/>
      <c r="F453" s="120"/>
      <c r="G453" s="19"/>
      <c r="H453" s="19"/>
      <c r="I453" s="19"/>
      <c r="J453" s="19"/>
      <c r="K453" s="19"/>
      <c r="L453" s="19"/>
      <c r="M453" s="19"/>
      <c r="N453" s="17"/>
      <c r="O453" s="17"/>
      <c r="P453" s="22"/>
      <c r="Q453" s="22"/>
      <c r="R453" s="22"/>
      <c r="S453" s="22"/>
      <c r="T453" s="22"/>
      <c r="U453" s="22"/>
      <c r="V453" s="22"/>
      <c r="W453" s="22"/>
      <c r="X453" s="22"/>
      <c r="Y453" s="22"/>
      <c r="Z453" s="22"/>
      <c r="AA453" s="101">
        <f ca="1">IF(M461&gt;$AA$1,1,0)</f>
        <v>1</v>
      </c>
      <c r="AB453" s="106" t="s">
        <v>134</v>
      </c>
      <c r="AC453" s="200" t="str">
        <f ca="1">IF(J$451&lt;$AA$1,AD453,AD454)</f>
        <v xml:space="preserve">As your grandkids move out and start their own careers and families, you emerge as the extended family’s matriarch or patriarch. They all look up to you if your life exudes wisdom and a steady source of loving support. Or you may be seen by some if not all as disappointing, and avoided. </v>
      </c>
      <c r="AD453" s="22" t="s">
        <v>519</v>
      </c>
      <c r="AE453" s="22"/>
      <c r="AF453" s="22"/>
      <c r="AG453" s="22"/>
      <c r="AH453" s="22"/>
      <c r="AI453" s="22"/>
      <c r="AJ453" s="22"/>
      <c r="AK453" s="22"/>
      <c r="AL453" s="22"/>
      <c r="AM453" s="22"/>
      <c r="AN453" s="22"/>
      <c r="AO453" s="22"/>
      <c r="AP453" s="22"/>
      <c r="AQ453" s="22"/>
      <c r="AR453" s="22"/>
      <c r="AS453" s="22"/>
      <c r="AT453" s="22"/>
      <c r="AU453" s="22"/>
      <c r="AV453" s="22"/>
      <c r="AW453" s="22"/>
      <c r="AX453" s="22"/>
      <c r="AY453" s="22"/>
      <c r="AZ453" s="22"/>
      <c r="BA453" s="22"/>
      <c r="BB453" s="22"/>
      <c r="BC453" s="22"/>
      <c r="BD453" s="22" t="s">
        <v>136</v>
      </c>
    </row>
    <row r="454" spans="1:56" ht="15" customHeight="1" x14ac:dyDescent="0.3">
      <c r="A454" s="16"/>
      <c r="B454" s="49" t="s">
        <v>314</v>
      </c>
      <c r="C454" s="49"/>
      <c r="D454" s="16"/>
      <c r="E454" s="17"/>
      <c r="F454" s="120"/>
      <c r="G454" s="19"/>
      <c r="H454" s="107" t="str">
        <f>IF(OR(G461="",$H$2=""),"",G461+((365.25*$H$2)/8))</f>
        <v/>
      </c>
      <c r="I454" s="19"/>
      <c r="J454" s="19"/>
      <c r="K454" s="19"/>
      <c r="L454" s="108" t="str">
        <f>IF(OR(M461="",$H$2=""),"",M461-((365.25*$H$2)/8))</f>
        <v/>
      </c>
      <c r="M454" s="19"/>
      <c r="N454" s="17"/>
      <c r="O454" s="17"/>
      <c r="P454" s="22"/>
      <c r="Q454" s="22"/>
      <c r="R454" s="22"/>
      <c r="S454" s="22"/>
      <c r="T454" s="22"/>
      <c r="U454" s="22"/>
      <c r="V454" s="22"/>
      <c r="W454" s="22"/>
      <c r="X454" s="22"/>
      <c r="Y454" s="22"/>
      <c r="Z454" s="22"/>
      <c r="AA454" s="22"/>
      <c r="AB454" s="22"/>
      <c r="AC454" s="202"/>
      <c r="AD454" s="22" t="s">
        <v>313</v>
      </c>
      <c r="AE454" s="22"/>
      <c r="AF454" s="22"/>
      <c r="AG454" s="22"/>
      <c r="AH454" s="22"/>
      <c r="AI454" s="22"/>
      <c r="AJ454" s="22"/>
      <c r="AK454" s="22"/>
      <c r="AL454" s="22"/>
      <c r="AM454" s="22"/>
      <c r="AN454" s="22"/>
      <c r="AO454" s="22"/>
      <c r="AP454" s="22"/>
      <c r="AQ454" s="22"/>
      <c r="AR454" s="22"/>
      <c r="AS454" s="22"/>
      <c r="AT454" s="22"/>
      <c r="AU454" s="22"/>
      <c r="AV454" s="22"/>
      <c r="AW454" s="22"/>
      <c r="AX454" s="22"/>
      <c r="AY454" s="22"/>
      <c r="AZ454" s="22"/>
      <c r="BA454" s="22"/>
      <c r="BB454" s="22"/>
      <c r="BC454" s="22"/>
      <c r="BD454" s="22" t="s">
        <v>136</v>
      </c>
    </row>
    <row r="455" spans="1:56" ht="15" customHeight="1" x14ac:dyDescent="0.3">
      <c r="A455" s="16"/>
      <c r="B455" s="49"/>
      <c r="C455" s="49"/>
      <c r="D455" s="16"/>
      <c r="E455" s="17"/>
      <c r="F455" s="120"/>
      <c r="G455" s="19"/>
      <c r="H455" s="19"/>
      <c r="I455" s="19"/>
      <c r="J455" s="19"/>
      <c r="K455" s="19"/>
      <c r="L455" s="19"/>
      <c r="M455" s="19"/>
      <c r="N455" s="17"/>
      <c r="O455" s="17"/>
      <c r="P455" s="22"/>
      <c r="Q455" s="22"/>
      <c r="R455" s="22"/>
      <c r="S455" s="22"/>
      <c r="T455" s="22"/>
      <c r="U455" s="22"/>
      <c r="V455" s="22"/>
      <c r="W455" s="22"/>
      <c r="X455" s="22"/>
      <c r="Y455" s="22"/>
      <c r="Z455" s="22"/>
      <c r="AA455" s="101">
        <f ca="1">IF(J471&gt;$AA$1,1,0)</f>
        <v>1</v>
      </c>
      <c r="AB455" s="106" t="s">
        <v>138</v>
      </c>
      <c r="AC455" s="200" t="str">
        <f t="shared" ref="AC455" ca="1" si="48">IF(J$451&lt;$AA$1,AD455,AD456)</f>
        <v>Morality exists to guide reactions to needs, which typically occur emotionally prior to any reasoning. Social intuitionists like Jonathan Haidt see moral reasoning as rationalizing your emotional responses. You earn respect when respecting needs.</v>
      </c>
      <c r="AD455" s="22" t="s">
        <v>315</v>
      </c>
      <c r="AE455" s="22"/>
      <c r="AF455" s="22"/>
      <c r="AG455" s="22"/>
      <c r="AH455" s="22"/>
      <c r="AI455" s="22"/>
      <c r="AJ455" s="22"/>
      <c r="AK455" s="22"/>
      <c r="AL455" s="22"/>
      <c r="AM455" s="22"/>
      <c r="AN455" s="22"/>
      <c r="AO455" s="22"/>
      <c r="AP455" s="22"/>
      <c r="AQ455" s="22"/>
      <c r="AR455" s="22"/>
      <c r="AS455" s="22"/>
      <c r="AT455" s="22"/>
      <c r="AU455" s="22"/>
      <c r="AV455" s="22"/>
      <c r="AW455" s="22"/>
      <c r="AX455" s="22"/>
      <c r="AY455" s="22"/>
      <c r="AZ455" s="22"/>
      <c r="BA455" s="22"/>
      <c r="BB455" s="22"/>
      <c r="BC455" s="22"/>
      <c r="BD455" s="22" t="s">
        <v>136</v>
      </c>
    </row>
    <row r="456" spans="1:56" ht="15" customHeight="1" x14ac:dyDescent="0.3">
      <c r="A456" s="16"/>
      <c r="B456" s="49"/>
      <c r="C456" s="49"/>
      <c r="D456" s="16"/>
      <c r="E456" s="17"/>
      <c r="F456" s="120"/>
      <c r="G456" s="19"/>
      <c r="H456" s="19"/>
      <c r="I456" s="19"/>
      <c r="J456" s="19"/>
      <c r="K456" s="19"/>
      <c r="L456" s="19"/>
      <c r="M456" s="19"/>
      <c r="N456" s="17"/>
      <c r="O456" s="17"/>
      <c r="P456" s="22"/>
      <c r="Q456" s="22"/>
      <c r="R456" s="22"/>
      <c r="S456" s="22"/>
      <c r="T456" s="22"/>
      <c r="U456" s="22"/>
      <c r="V456" s="22"/>
      <c r="W456" s="22"/>
      <c r="X456" s="22"/>
      <c r="Y456" s="22"/>
      <c r="Z456" s="22"/>
      <c r="AA456" s="22"/>
      <c r="AB456" s="22"/>
      <c r="AC456" s="202"/>
      <c r="AD456" s="22" t="str">
        <f>AD455</f>
        <v>Morality exists to guide reactions to needs, which typically occur emotionally prior to any reasoning. Social intuitionists like Jonathan Haidt see moral reasoning as rationalizing your emotional responses. You earn respect when respecting needs.</v>
      </c>
      <c r="AE456" s="22"/>
      <c r="AF456" s="22"/>
      <c r="AG456" s="22"/>
      <c r="AH456" s="22"/>
      <c r="AI456" s="22"/>
      <c r="AJ456" s="22"/>
      <c r="AK456" s="22"/>
      <c r="AL456" s="22"/>
      <c r="AM456" s="22"/>
      <c r="AN456" s="22"/>
      <c r="AO456" s="22"/>
      <c r="AP456" s="22"/>
      <c r="AQ456" s="22"/>
      <c r="AR456" s="22"/>
      <c r="AS456" s="22"/>
      <c r="AT456" s="22"/>
      <c r="AU456" s="22"/>
      <c r="AV456" s="22"/>
      <c r="AW456" s="22"/>
      <c r="AX456" s="22"/>
      <c r="AY456" s="22"/>
      <c r="AZ456" s="22"/>
      <c r="BA456" s="22"/>
      <c r="BB456" s="22"/>
      <c r="BC456" s="22"/>
      <c r="BD456" s="22" t="s">
        <v>136</v>
      </c>
    </row>
    <row r="457" spans="1:56" ht="15" customHeight="1" x14ac:dyDescent="0.3">
      <c r="A457" s="16"/>
      <c r="B457" s="49"/>
      <c r="C457" s="49"/>
      <c r="D457" s="16"/>
      <c r="E457" s="17"/>
      <c r="F457" s="120"/>
      <c r="G457" s="105" t="str">
        <f>IF(OR(G461="",$H$2=""),"",G461+((365.25*$H$2)/16))</f>
        <v/>
      </c>
      <c r="H457" s="19"/>
      <c r="I457" s="19"/>
      <c r="J457" s="19"/>
      <c r="K457" s="19"/>
      <c r="L457" s="19"/>
      <c r="M457" s="110" t="str">
        <f>IF(OR(M461="",$H$2=""),"",M461-((365.25*$H$2)/16))</f>
        <v/>
      </c>
      <c r="N457" s="17"/>
      <c r="O457" s="17"/>
      <c r="P457" s="22"/>
      <c r="Q457" s="22"/>
      <c r="R457" s="22"/>
      <c r="S457" s="22"/>
      <c r="T457" s="22"/>
      <c r="U457" s="22"/>
      <c r="V457" s="22"/>
      <c r="W457" s="22"/>
      <c r="X457" s="22"/>
      <c r="Y457" s="147"/>
      <c r="Z457" s="22"/>
      <c r="AA457" s="101">
        <f ca="1">IF(G461&gt;$AA$1,1,0)</f>
        <v>1</v>
      </c>
      <c r="AB457" s="106" t="s">
        <v>140</v>
      </c>
      <c r="AC457" s="203" t="str">
        <f t="shared" ref="AC457" ca="1" si="49">IF(J$451&lt;$AA$1,AD457,AD458)</f>
        <v>Your political outlook remains consistent. You are more apt to ask if some public policy proposition allows every individual in society to live freely, instead of asking if it is inclusive of everyone in society.</v>
      </c>
      <c r="AD457" s="147" t="str">
        <f t="shared" ref="AD457" si="50">IF(($AF449+$AJ449)&lt;0,$AK457,$AK458)</f>
        <v>Your political outlook remains consistent. You are more apt to ask if some public policy proposition allows every individual in society to live freely, instead of asking if it is inclusive of everyone in society.</v>
      </c>
      <c r="AE457" s="22"/>
      <c r="AF457" s="22"/>
      <c r="AG457" s="22"/>
      <c r="AH457" s="22"/>
      <c r="AI457" s="22"/>
      <c r="AJ457" s="22"/>
      <c r="AK457" s="144" t="s">
        <v>316</v>
      </c>
      <c r="AL457" s="22"/>
      <c r="AM457" s="22"/>
      <c r="AN457" s="22"/>
      <c r="AO457" s="22"/>
      <c r="AP457" s="22"/>
      <c r="AQ457" s="22"/>
      <c r="AR457" s="22"/>
      <c r="AS457" s="22"/>
      <c r="AT457" s="22"/>
      <c r="AU457" s="22"/>
      <c r="AV457" s="22"/>
      <c r="AW457" s="22"/>
      <c r="AX457" s="22"/>
      <c r="AY457" s="22"/>
      <c r="AZ457" s="22"/>
      <c r="BA457" s="22"/>
      <c r="BB457" s="22"/>
      <c r="BC457" s="22"/>
      <c r="BD457" s="22" t="s">
        <v>136</v>
      </c>
    </row>
    <row r="458" spans="1:56" ht="15" customHeight="1" x14ac:dyDescent="0.3">
      <c r="A458" s="16"/>
      <c r="B458" s="49"/>
      <c r="C458" s="49"/>
      <c r="D458" s="16"/>
      <c r="E458" s="17"/>
      <c r="F458" s="120"/>
      <c r="G458" s="120"/>
      <c r="H458" s="120"/>
      <c r="I458" s="120"/>
      <c r="J458" s="120"/>
      <c r="K458" s="120"/>
      <c r="L458" s="120"/>
      <c r="M458" s="120"/>
      <c r="N458" s="17"/>
      <c r="O458" s="17"/>
      <c r="P458" s="22"/>
      <c r="Q458" s="22"/>
      <c r="R458" s="22"/>
      <c r="S458" s="22"/>
      <c r="T458" s="22"/>
      <c r="U458" s="22"/>
      <c r="V458" s="22"/>
      <c r="W458" s="22"/>
      <c r="X458" s="22"/>
      <c r="Y458" s="22"/>
      <c r="Z458" s="22"/>
      <c r="AA458" s="22"/>
      <c r="AB458" s="22"/>
      <c r="AC458" s="202"/>
      <c r="AD458" s="22" t="str">
        <f>AD457</f>
        <v>Your political outlook remains consistent. You are more apt to ask if some public policy proposition allows every individual in society to live freely, instead of asking if it is inclusive of everyone in society.</v>
      </c>
      <c r="AE458" s="22"/>
      <c r="AF458" s="22"/>
      <c r="AG458" s="22"/>
      <c r="AH458" s="22"/>
      <c r="AI458" s="22"/>
      <c r="AJ458" s="22"/>
      <c r="AK458" s="144" t="s">
        <v>317</v>
      </c>
      <c r="AL458" s="22"/>
      <c r="AM458" s="22"/>
      <c r="AN458" s="22"/>
      <c r="AO458" s="22"/>
      <c r="AP458" s="22"/>
      <c r="AQ458" s="22"/>
      <c r="AR458" s="22"/>
      <c r="AS458" s="22"/>
      <c r="AT458" s="22"/>
      <c r="AU458" s="22"/>
      <c r="AV458" s="22"/>
      <c r="AW458" s="22"/>
      <c r="AX458" s="22"/>
      <c r="AY458" s="22"/>
      <c r="AZ458" s="22"/>
      <c r="BA458" s="22"/>
      <c r="BB458" s="22"/>
      <c r="BC458" s="22"/>
      <c r="BD458" s="22" t="s">
        <v>136</v>
      </c>
    </row>
    <row r="459" spans="1:56" ht="15" customHeight="1" x14ac:dyDescent="0.3">
      <c r="A459" s="16"/>
      <c r="B459" s="152" t="s">
        <v>318</v>
      </c>
      <c r="C459" s="51"/>
      <c r="D459" s="16"/>
      <c r="E459" s="17"/>
      <c r="F459" s="120"/>
      <c r="G459" s="19"/>
      <c r="H459" s="19"/>
      <c r="I459" s="19"/>
      <c r="J459" s="19"/>
      <c r="K459" s="19"/>
      <c r="L459" s="19"/>
      <c r="M459" s="19"/>
      <c r="N459" s="17"/>
      <c r="O459" s="17"/>
      <c r="P459" s="22"/>
      <c r="Q459" s="22"/>
      <c r="R459" s="22"/>
      <c r="S459" s="22"/>
      <c r="T459" s="22"/>
      <c r="U459" s="22"/>
      <c r="V459" s="22"/>
      <c r="W459" s="22"/>
      <c r="X459" s="22"/>
      <c r="Y459" s="22"/>
      <c r="Z459" s="22"/>
      <c r="AA459" s="101">
        <f ca="1">IF(J451&gt;$AA$1,1,0)</f>
        <v>1</v>
      </c>
      <c r="AB459" s="106" t="s">
        <v>143</v>
      </c>
      <c r="AC459" s="200" t="str">
        <f ca="1">IF(AND($AA$1&gt;J450,$AA$1&lt;J451,AN$3=20),AD460,AD459)</f>
        <v>Your political outlook remains consistent. You are more apt to ask if some public policy proposition allows every individual in society to live freely, instead of asking if it is inclusive of everyone in society.</v>
      </c>
      <c r="AD459" s="22" t="str">
        <f ca="1">AC457</f>
        <v>Your political outlook remains consistent. You are more apt to ask if some public policy proposition allows every individual in society to live freely, instead of asking if it is inclusive of everyone in society.</v>
      </c>
      <c r="AE459" s="111"/>
      <c r="AF459" s="111"/>
      <c r="AG459" s="111"/>
      <c r="AH459" s="22"/>
      <c r="AI459" s="22"/>
      <c r="AJ459" s="22"/>
      <c r="AK459" s="22"/>
      <c r="AL459" s="22"/>
      <c r="AM459" s="22"/>
      <c r="AN459" s="22"/>
      <c r="AO459" s="22"/>
      <c r="AP459" s="22"/>
      <c r="AQ459" s="22"/>
      <c r="AR459" s="22"/>
      <c r="AS459" s="22"/>
      <c r="AT459" s="22"/>
      <c r="AU459" s="22"/>
      <c r="AV459" s="22"/>
      <c r="AW459" s="22"/>
      <c r="AX459" s="22"/>
      <c r="AY459" s="22"/>
      <c r="AZ459" s="22"/>
      <c r="BA459" s="22"/>
      <c r="BB459" s="22"/>
      <c r="BC459" s="22"/>
      <c r="BD459" s="22" t="s">
        <v>136</v>
      </c>
    </row>
    <row r="460" spans="1:56" ht="15" customHeight="1" x14ac:dyDescent="0.3">
      <c r="A460" s="16"/>
      <c r="B460" s="49" t="s">
        <v>319</v>
      </c>
      <c r="C460" s="49"/>
      <c r="D460" s="16"/>
      <c r="E460" s="17"/>
      <c r="F460" s="120"/>
      <c r="G460" s="19"/>
      <c r="H460" s="19"/>
      <c r="I460" s="19"/>
      <c r="J460" s="19"/>
      <c r="K460" s="19"/>
      <c r="L460" s="19"/>
      <c r="M460" s="19"/>
      <c r="N460" s="17"/>
      <c r="O460" s="17"/>
      <c r="P460" s="22"/>
      <c r="Q460" s="22"/>
      <c r="R460" s="22"/>
      <c r="S460" s="22"/>
      <c r="T460" s="22"/>
      <c r="U460" s="22"/>
      <c r="V460" s="22"/>
      <c r="W460" s="22"/>
      <c r="X460" s="22"/>
      <c r="Y460" s="22"/>
      <c r="Z460" s="22"/>
      <c r="AA460" s="22"/>
      <c r="AB460" s="22"/>
      <c r="AC460" s="22"/>
      <c r="AD460"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460" s="22"/>
      <c r="AF460" s="22"/>
      <c r="AG460" s="22"/>
      <c r="AH460" s="22"/>
      <c r="AI460" s="22"/>
      <c r="AJ460" s="22"/>
      <c r="AK460" s="22"/>
      <c r="AL460" s="22"/>
      <c r="AM460" s="22"/>
      <c r="AN460" s="22"/>
      <c r="AO460" s="22"/>
      <c r="AP460" s="22"/>
      <c r="AQ460" s="22"/>
      <c r="AR460" s="22"/>
      <c r="AS460" s="22"/>
      <c r="AT460" s="22"/>
      <c r="AU460" s="22"/>
      <c r="AV460" s="22"/>
      <c r="AW460" s="22"/>
      <c r="AX460" s="22"/>
      <c r="AY460" s="22"/>
      <c r="AZ460" s="22"/>
      <c r="BA460" s="22"/>
      <c r="BB460" s="22"/>
      <c r="BC460" s="22"/>
      <c r="BD460" s="22" t="s">
        <v>136</v>
      </c>
    </row>
    <row r="461" spans="1:56" ht="15" customHeight="1" x14ac:dyDescent="0.3">
      <c r="A461" s="16"/>
      <c r="B461" s="49"/>
      <c r="C461" s="49"/>
      <c r="D461" s="16"/>
      <c r="E461" s="17"/>
      <c r="F461" s="120"/>
      <c r="G461" s="112" t="str">
        <f>IF(OR($H$2="",J471=""),"",J471+((365.25*$H$2)/4))</f>
        <v/>
      </c>
      <c r="H461" s="19"/>
      <c r="I461" s="19"/>
      <c r="J461" s="19"/>
      <c r="K461" s="19"/>
      <c r="L461" s="19"/>
      <c r="M461" s="112" t="str">
        <f>IF(OR($H$2="",J419=""),"",J419+((365.25*$H$2)/4))</f>
        <v/>
      </c>
      <c r="N461" s="17"/>
      <c r="O461" s="17"/>
      <c r="P461" s="22"/>
      <c r="Q461" s="22"/>
      <c r="R461" s="22"/>
      <c r="S461" s="22"/>
      <c r="T461" s="22"/>
      <c r="U461" s="22"/>
      <c r="V461" s="22"/>
      <c r="W461" s="22"/>
      <c r="X461" s="22"/>
      <c r="Y461" s="22"/>
      <c r="Z461" s="22"/>
      <c r="AA461" s="22"/>
      <c r="AB461" s="22"/>
      <c r="AC461" s="22"/>
      <c r="AD461" s="22"/>
      <c r="AE461" s="22"/>
      <c r="AF461" s="22"/>
      <c r="AG461" s="22"/>
      <c r="AH461" s="22"/>
      <c r="AI461" s="22"/>
      <c r="AJ461" s="22"/>
      <c r="AK461" s="22"/>
      <c r="AL461" s="22"/>
      <c r="AM461" s="22"/>
      <c r="AN461" s="22"/>
      <c r="AO461" s="22"/>
      <c r="AP461" s="22"/>
      <c r="AQ461" s="22"/>
      <c r="AR461" s="22"/>
      <c r="AS461" s="22"/>
      <c r="AT461" s="22"/>
      <c r="AU461" s="22"/>
      <c r="AV461" s="22"/>
      <c r="AW461" s="22"/>
      <c r="AX461" s="22"/>
      <c r="AY461" s="22"/>
      <c r="AZ461" s="22"/>
      <c r="BA461" s="22"/>
      <c r="BB461" s="22"/>
      <c r="BC461" s="22"/>
      <c r="BD461" s="22" t="s">
        <v>136</v>
      </c>
    </row>
    <row r="462" spans="1:56" ht="15" customHeight="1" x14ac:dyDescent="0.3">
      <c r="A462" s="16"/>
      <c r="B462" s="49"/>
      <c r="C462" s="49"/>
      <c r="D462" s="16"/>
      <c r="E462" s="17"/>
      <c r="F462" s="120"/>
      <c r="G462" s="19"/>
      <c r="H462" s="19"/>
      <c r="I462" s="19"/>
      <c r="J462" s="19"/>
      <c r="K462" s="19"/>
      <c r="L462" s="19"/>
      <c r="M462" s="19"/>
      <c r="N462" s="17"/>
      <c r="O462" s="17"/>
      <c r="P462" s="22"/>
      <c r="Q462" s="22"/>
      <c r="R462" s="22"/>
      <c r="S462" s="22"/>
      <c r="T462" s="22"/>
      <c r="U462" s="22"/>
      <c r="V462" s="22"/>
      <c r="W462" s="22"/>
      <c r="X462" s="22"/>
      <c r="Y462" s="22"/>
      <c r="Z462" s="22"/>
      <c r="AA462" s="22"/>
      <c r="AB462" s="22"/>
      <c r="AC462" s="22"/>
      <c r="AD462" s="22"/>
      <c r="AE462" s="22"/>
      <c r="AF462" s="22"/>
      <c r="AG462" s="22"/>
      <c r="AH462" s="22"/>
      <c r="AI462" s="22"/>
      <c r="AJ462" s="22"/>
      <c r="AK462" s="22"/>
      <c r="AL462" s="22"/>
      <c r="AM462" s="22"/>
      <c r="AN462" s="22"/>
      <c r="AO462" s="22"/>
      <c r="AP462" s="22"/>
      <c r="AQ462" s="22"/>
      <c r="AR462" s="22"/>
      <c r="AS462" s="22"/>
      <c r="AT462" s="22"/>
      <c r="AU462" s="22"/>
      <c r="AV462" s="22"/>
      <c r="AW462" s="22"/>
      <c r="AX462" s="22"/>
      <c r="AY462" s="22"/>
      <c r="AZ462" s="22"/>
      <c r="BA462" s="22"/>
      <c r="BB462" s="22"/>
      <c r="BC462" s="22"/>
      <c r="BD462" s="22" t="s">
        <v>136</v>
      </c>
    </row>
    <row r="463" spans="1:56" ht="15" customHeight="1" x14ac:dyDescent="0.3">
      <c r="A463" s="16"/>
      <c r="B463" s="49"/>
      <c r="C463" s="49"/>
      <c r="D463" s="16"/>
      <c r="E463" s="17"/>
      <c r="F463" s="120"/>
      <c r="G463" s="19"/>
      <c r="H463" s="19"/>
      <c r="I463" s="19"/>
      <c r="J463" s="19"/>
      <c r="K463" s="19"/>
      <c r="L463" s="19"/>
      <c r="M463" s="19"/>
      <c r="N463" s="17"/>
      <c r="O463" s="17"/>
      <c r="P463" s="22"/>
      <c r="Q463" s="22"/>
      <c r="R463" s="22"/>
      <c r="S463" s="22"/>
      <c r="T463" s="22"/>
      <c r="U463" s="22"/>
      <c r="V463" s="22"/>
      <c r="W463" s="22"/>
      <c r="X463" s="22"/>
      <c r="Y463" s="22"/>
      <c r="Z463" s="22"/>
      <c r="AA463" s="22"/>
      <c r="AB463" s="22"/>
      <c r="AC463" s="22"/>
      <c r="AD463" s="22"/>
      <c r="AE463" s="22"/>
      <c r="AF463" s="22"/>
      <c r="AG463" s="22"/>
      <c r="AH463" s="22"/>
      <c r="AI463" s="22"/>
      <c r="AJ463" s="22"/>
      <c r="AK463" s="22"/>
      <c r="AL463" s="22"/>
      <c r="AM463" s="22"/>
      <c r="AN463" s="22"/>
      <c r="AO463" s="22"/>
      <c r="AP463" s="22"/>
      <c r="AQ463" s="22"/>
      <c r="AR463" s="22"/>
      <c r="AS463" s="22"/>
      <c r="AT463" s="22"/>
      <c r="AU463" s="22"/>
      <c r="AV463" s="22"/>
      <c r="AW463" s="22"/>
      <c r="AX463" s="22"/>
      <c r="AY463" s="22"/>
      <c r="AZ463" s="22"/>
      <c r="BA463" s="22"/>
      <c r="BB463" s="22"/>
      <c r="BC463" s="22"/>
      <c r="BD463" s="22" t="s">
        <v>136</v>
      </c>
    </row>
    <row r="464" spans="1:56" ht="15" customHeight="1" x14ac:dyDescent="0.3">
      <c r="A464" s="16"/>
      <c r="B464" s="49"/>
      <c r="C464" s="49"/>
      <c r="D464" s="16"/>
      <c r="E464" s="17"/>
      <c r="F464" s="120"/>
      <c r="G464" s="120"/>
      <c r="H464" s="120"/>
      <c r="I464" s="120"/>
      <c r="J464" s="120"/>
      <c r="K464" s="120"/>
      <c r="L464" s="120"/>
      <c r="M464" s="120"/>
      <c r="N464" s="17"/>
      <c r="O464" s="17"/>
      <c r="P464" s="22"/>
      <c r="Q464" s="22"/>
      <c r="R464" s="22"/>
      <c r="S464" s="22"/>
      <c r="T464" s="22"/>
      <c r="U464" s="22"/>
      <c r="V464" s="22"/>
      <c r="W464" s="22"/>
      <c r="X464" s="22"/>
      <c r="Y464" s="22"/>
      <c r="Z464" s="22"/>
      <c r="AA464" s="22"/>
      <c r="AB464" s="22"/>
      <c r="AC464" s="22"/>
      <c r="AD464" s="22"/>
      <c r="AE464" s="22"/>
      <c r="AF464" s="22"/>
      <c r="AG464" s="22"/>
      <c r="AH464" s="22"/>
      <c r="AI464" s="22"/>
      <c r="AJ464" s="22"/>
      <c r="AK464" s="22"/>
      <c r="AL464" s="22"/>
      <c r="AM464" s="22"/>
      <c r="AN464" s="22"/>
      <c r="AO464" s="22"/>
      <c r="AP464" s="22"/>
      <c r="AQ464" s="22"/>
      <c r="AR464" s="22"/>
      <c r="AS464" s="22"/>
      <c r="AT464" s="22"/>
      <c r="AU464" s="22"/>
      <c r="AV464" s="22"/>
      <c r="AW464" s="22"/>
      <c r="AX464" s="22"/>
      <c r="AY464" s="22"/>
      <c r="AZ464" s="22"/>
      <c r="BA464" s="22"/>
      <c r="BB464" s="22"/>
      <c r="BC464" s="22"/>
      <c r="BD464" s="22" t="s">
        <v>136</v>
      </c>
    </row>
    <row r="465" spans="1:56" ht="15" customHeight="1" x14ac:dyDescent="0.3">
      <c r="A465" s="16"/>
      <c r="B465" s="152" t="s">
        <v>320</v>
      </c>
      <c r="C465" s="51"/>
      <c r="D465" s="16"/>
      <c r="E465" s="17"/>
      <c r="F465" s="120"/>
      <c r="G465" s="105" t="str">
        <f>IF(OR(G461="",$H$2=""),"",G461-((365.25*$H$2)/16))</f>
        <v/>
      </c>
      <c r="H465" s="19"/>
      <c r="I465" s="19"/>
      <c r="J465" s="19"/>
      <c r="K465" s="19"/>
      <c r="L465" s="19"/>
      <c r="M465" s="110" t="str">
        <f>IF(OR(M461="",$H$2=""),"",M461+((365.25*$H$2)/16))</f>
        <v/>
      </c>
      <c r="N465" s="17"/>
      <c r="O465" s="17"/>
      <c r="P465" s="22"/>
      <c r="Q465" s="22"/>
      <c r="R465" s="22"/>
      <c r="S465" s="22"/>
      <c r="T465" s="22"/>
      <c r="U465" s="22"/>
      <c r="V465" s="22"/>
      <c r="W465" s="22"/>
      <c r="X465" s="22"/>
      <c r="Y465" s="22"/>
      <c r="Z465" s="22"/>
      <c r="AA465" s="22"/>
      <c r="AB465" s="22"/>
      <c r="AC465" s="22"/>
      <c r="AD465" s="22"/>
      <c r="AE465" s="22"/>
      <c r="AF465" s="22"/>
      <c r="AG465" s="22"/>
      <c r="AH465" s="22"/>
      <c r="AI465" s="22"/>
      <c r="AJ465" s="22"/>
      <c r="AK465" s="22"/>
      <c r="AL465" s="22"/>
      <c r="AM465" s="22"/>
      <c r="AN465" s="22"/>
      <c r="AO465" s="22"/>
      <c r="AP465" s="22"/>
      <c r="AQ465" s="22"/>
      <c r="AR465" s="22"/>
      <c r="AS465" s="22"/>
      <c r="AT465" s="22"/>
      <c r="AU465" s="22"/>
      <c r="AV465" s="22"/>
      <c r="AW465" s="22"/>
      <c r="AX465" s="22"/>
      <c r="AY465" s="22"/>
      <c r="AZ465" s="22"/>
      <c r="BA465" s="22"/>
      <c r="BB465" s="22"/>
      <c r="BC465" s="22"/>
      <c r="BD465" s="22" t="s">
        <v>136</v>
      </c>
    </row>
    <row r="466" spans="1:56" ht="15" customHeight="1" x14ac:dyDescent="0.3">
      <c r="A466" s="16"/>
      <c r="B466" s="49" t="s">
        <v>321</v>
      </c>
      <c r="C466" s="49"/>
      <c r="D466" s="16"/>
      <c r="E466" s="17"/>
      <c r="F466" s="120"/>
      <c r="G466" s="19"/>
      <c r="H466" s="19"/>
      <c r="I466" s="19"/>
      <c r="J466" s="19"/>
      <c r="K466" s="19"/>
      <c r="L466" s="19"/>
      <c r="M466" s="19"/>
      <c r="N466" s="17"/>
      <c r="O466" s="17"/>
      <c r="P466" s="22"/>
      <c r="Q466" s="22"/>
      <c r="R466" s="22"/>
      <c r="S466" s="22"/>
      <c r="T466" s="22"/>
      <c r="U466" s="22"/>
      <c r="V466" s="22"/>
      <c r="W466" s="22"/>
      <c r="X466" s="22"/>
      <c r="Y466" s="22"/>
      <c r="Z466" s="22"/>
      <c r="AA466" s="22"/>
      <c r="AB466" s="22"/>
      <c r="AC466" s="22"/>
      <c r="AD466" s="22"/>
      <c r="AE466" s="22"/>
      <c r="AF466" s="22"/>
      <c r="AG466" s="22"/>
      <c r="AH466" s="22"/>
      <c r="AI466" s="22"/>
      <c r="AJ466" s="22"/>
      <c r="AK466" s="22"/>
      <c r="AL466" s="22"/>
      <c r="AM466" s="22"/>
      <c r="AN466" s="22"/>
      <c r="AO466" s="22"/>
      <c r="AP466" s="22"/>
      <c r="AQ466" s="22"/>
      <c r="AR466" s="22"/>
      <c r="AS466" s="22"/>
      <c r="AT466" s="22"/>
      <c r="AU466" s="22"/>
      <c r="AV466" s="22"/>
      <c r="AW466" s="22"/>
      <c r="AX466" s="22"/>
      <c r="AY466" s="22"/>
      <c r="AZ466" s="22"/>
      <c r="BA466" s="22"/>
      <c r="BB466" s="22"/>
      <c r="BC466" s="22"/>
      <c r="BD466" s="22" t="s">
        <v>136</v>
      </c>
    </row>
    <row r="467" spans="1:56" ht="15" customHeight="1" x14ac:dyDescent="0.3">
      <c r="A467" s="16"/>
      <c r="B467" s="49"/>
      <c r="C467" s="49"/>
      <c r="D467" s="16"/>
      <c r="E467" s="17"/>
      <c r="F467" s="120"/>
      <c r="G467" s="19"/>
      <c r="H467" s="19"/>
      <c r="I467" s="19"/>
      <c r="J467" s="19"/>
      <c r="K467" s="19"/>
      <c r="L467" s="19"/>
      <c r="M467" s="19"/>
      <c r="N467" s="17"/>
      <c r="O467" s="17"/>
      <c r="P467" s="22"/>
      <c r="Q467" s="22"/>
      <c r="R467" s="22"/>
      <c r="S467" s="22"/>
      <c r="T467" s="22"/>
      <c r="U467" s="22"/>
      <c r="V467" s="22"/>
      <c r="W467" s="22"/>
      <c r="X467" s="22"/>
      <c r="Y467" s="22"/>
      <c r="Z467" s="22"/>
      <c r="AA467" s="22"/>
      <c r="AB467" s="22"/>
      <c r="AC467" s="22"/>
      <c r="AD467" s="22"/>
      <c r="AE467" s="22"/>
      <c r="AF467" s="22"/>
      <c r="AG467" s="22"/>
      <c r="AH467" s="22"/>
      <c r="AI467" s="22"/>
      <c r="AJ467" s="22"/>
      <c r="AK467" s="22"/>
      <c r="AL467" s="22"/>
      <c r="AM467" s="22"/>
      <c r="AN467" s="22"/>
      <c r="AO467" s="22"/>
      <c r="AP467" s="22"/>
      <c r="AQ467" s="22"/>
      <c r="AR467" s="22"/>
      <c r="AS467" s="22"/>
      <c r="AT467" s="22"/>
      <c r="AU467" s="22"/>
      <c r="AV467" s="22"/>
      <c r="AW467" s="22"/>
      <c r="AX467" s="22"/>
      <c r="AY467" s="22"/>
      <c r="AZ467" s="22"/>
      <c r="BA467" s="22"/>
      <c r="BB467" s="22"/>
      <c r="BC467" s="22"/>
      <c r="BD467" s="22" t="s">
        <v>136</v>
      </c>
    </row>
    <row r="468" spans="1:56" ht="15" customHeight="1" x14ac:dyDescent="0.3">
      <c r="A468" s="16"/>
      <c r="B468" s="49"/>
      <c r="C468" s="49"/>
      <c r="D468" s="16"/>
      <c r="E468" s="17"/>
      <c r="F468" s="120"/>
      <c r="G468" s="19"/>
      <c r="H468" s="107" t="str">
        <f>IF(OR(J471="",$H$2=""),"",J471+((365.25*$H$2)/8))</f>
        <v/>
      </c>
      <c r="I468" s="19"/>
      <c r="J468" s="19"/>
      <c r="K468" s="19"/>
      <c r="L468" s="114" t="str">
        <f>IF(OR(M461="",$H$2=""),"",M461+((365.25*$H$2)/8))</f>
        <v/>
      </c>
      <c r="M468" s="19"/>
      <c r="N468" s="17"/>
      <c r="O468" s="17"/>
      <c r="P468" s="22"/>
      <c r="Q468" s="22"/>
      <c r="R468" s="22"/>
      <c r="S468" s="22"/>
      <c r="T468" s="22"/>
      <c r="U468" s="22"/>
      <c r="V468" s="22"/>
      <c r="W468" s="22"/>
      <c r="X468" s="22"/>
      <c r="Y468" s="22"/>
      <c r="Z468" s="22"/>
      <c r="AA468" s="22"/>
      <c r="AB468" s="22"/>
      <c r="AC468" s="22"/>
      <c r="AD468" s="22"/>
      <c r="AE468" s="22"/>
      <c r="AF468" s="22"/>
      <c r="AG468" s="22"/>
      <c r="AH468" s="22"/>
      <c r="AI468" s="22"/>
      <c r="AJ468" s="22"/>
      <c r="AK468" s="22"/>
      <c r="AL468" s="22"/>
      <c r="AM468" s="22"/>
      <c r="AN468" s="22"/>
      <c r="AO468" s="22"/>
      <c r="AP468" s="22"/>
      <c r="AQ468" s="22"/>
      <c r="AR468" s="22"/>
      <c r="AS468" s="22"/>
      <c r="AT468" s="22"/>
      <c r="AU468" s="22"/>
      <c r="AV468" s="22"/>
      <c r="AW468" s="22"/>
      <c r="AX468" s="22"/>
      <c r="AY468" s="22"/>
      <c r="AZ468" s="22"/>
      <c r="BA468" s="22"/>
      <c r="BB468" s="22"/>
      <c r="BC468" s="22"/>
      <c r="BD468" s="22" t="s">
        <v>136</v>
      </c>
    </row>
    <row r="469" spans="1:56" ht="15" customHeight="1" x14ac:dyDescent="0.3">
      <c r="A469" s="16"/>
      <c r="B469" s="49"/>
      <c r="C469" s="49"/>
      <c r="D469" s="16"/>
      <c r="E469" s="17"/>
      <c r="F469" s="120"/>
      <c r="G469" s="19"/>
      <c r="H469" s="19"/>
      <c r="I469" s="19"/>
      <c r="J469" s="19"/>
      <c r="K469" s="19"/>
      <c r="L469" s="19"/>
      <c r="M469" s="19"/>
      <c r="N469" s="17"/>
      <c r="O469" s="17"/>
      <c r="P469" s="22"/>
      <c r="Q469" s="22"/>
      <c r="R469" s="22"/>
      <c r="S469" s="22"/>
      <c r="T469" s="22"/>
      <c r="U469" s="22"/>
      <c r="V469" s="22"/>
      <c r="W469" s="22"/>
      <c r="X469" s="22"/>
      <c r="Y469" s="22"/>
      <c r="Z469" s="22"/>
      <c r="AA469" s="22"/>
      <c r="AB469" s="22"/>
      <c r="AC469" s="22"/>
      <c r="AD469" s="22"/>
      <c r="AE469" s="22"/>
      <c r="AF469" s="22"/>
      <c r="AG469" s="22"/>
      <c r="AH469" s="22"/>
      <c r="AI469" s="22"/>
      <c r="AJ469" s="22"/>
      <c r="AK469" s="22"/>
      <c r="AL469" s="22"/>
      <c r="AM469" s="22"/>
      <c r="AN469" s="22"/>
      <c r="AO469" s="22"/>
      <c r="AP469" s="22"/>
      <c r="AQ469" s="22"/>
      <c r="AR469" s="22"/>
      <c r="AS469" s="22"/>
      <c r="AT469" s="22"/>
      <c r="AU469" s="22"/>
      <c r="AV469" s="22"/>
      <c r="AW469" s="22"/>
      <c r="AX469" s="22"/>
      <c r="AY469" s="22"/>
      <c r="AZ469" s="22"/>
      <c r="BA469" s="22"/>
      <c r="BB469" s="22"/>
      <c r="BC469" s="22"/>
      <c r="BD469" s="22" t="s">
        <v>136</v>
      </c>
    </row>
    <row r="470" spans="1:56" ht="15" customHeight="1" x14ac:dyDescent="0.3">
      <c r="A470" s="16"/>
      <c r="B470" s="49"/>
      <c r="C470" s="49"/>
      <c r="D470" s="16"/>
      <c r="E470" s="17"/>
      <c r="F470" s="120"/>
      <c r="G470" s="19"/>
      <c r="H470" s="19"/>
      <c r="I470" s="115" t="str">
        <f>IF(OR(J471="",$H$2=""),"",J471+((365.25*$H$2)/16))</f>
        <v/>
      </c>
      <c r="J470" s="19"/>
      <c r="K470" s="105" t="str">
        <f>IF(OR(J471="",$H$2=""),"",J471-((365.25*$H$2)/16))</f>
        <v/>
      </c>
      <c r="L470" s="19"/>
      <c r="M470" s="19"/>
      <c r="N470" s="17"/>
      <c r="O470" s="17"/>
      <c r="P470" s="22"/>
      <c r="Q470" s="22"/>
      <c r="R470" s="22"/>
      <c r="S470" s="22"/>
      <c r="T470" s="22"/>
      <c r="U470" s="22"/>
      <c r="V470" s="22"/>
      <c r="W470" s="22"/>
      <c r="X470" s="22"/>
      <c r="Y470" s="22"/>
      <c r="Z470" s="22"/>
      <c r="AA470" s="22"/>
      <c r="AB470" s="22"/>
      <c r="AC470" s="22"/>
      <c r="AD470" s="22"/>
      <c r="AE470" s="22"/>
      <c r="AF470" s="22"/>
      <c r="AG470" s="22"/>
      <c r="AH470" s="22"/>
      <c r="AI470" s="22"/>
      <c r="AJ470" s="22"/>
      <c r="AK470" s="22"/>
      <c r="AL470" s="22"/>
      <c r="AM470" s="22"/>
      <c r="AN470" s="22"/>
      <c r="AO470" s="22"/>
      <c r="AP470" s="22"/>
      <c r="AQ470" s="22"/>
      <c r="AR470" s="22"/>
      <c r="AS470" s="22"/>
      <c r="AT470" s="22"/>
      <c r="AU470" s="22"/>
      <c r="AV470" s="22"/>
      <c r="AW470" s="22"/>
      <c r="AX470" s="22"/>
      <c r="AY470" s="22"/>
      <c r="AZ470" s="22"/>
      <c r="BA470" s="22"/>
      <c r="BB470" s="22"/>
      <c r="BC470" s="22"/>
      <c r="BD470" s="22" t="s">
        <v>136</v>
      </c>
    </row>
    <row r="471" spans="1:56" ht="15" customHeight="1" x14ac:dyDescent="0.3">
      <c r="A471" s="16"/>
      <c r="B471" s="152" t="s">
        <v>322</v>
      </c>
      <c r="C471" s="51"/>
      <c r="D471" s="16"/>
      <c r="E471" s="17"/>
      <c r="F471" s="120"/>
      <c r="G471" s="19"/>
      <c r="H471" s="19"/>
      <c r="I471" s="19"/>
      <c r="J471" s="116" t="str">
        <f>IF(OR($H$2="",M461=""),"",M461+((365.25*$H$2)/4))</f>
        <v/>
      </c>
      <c r="K471" s="19"/>
      <c r="L471" s="19"/>
      <c r="M471" s="19"/>
      <c r="N471" s="17"/>
      <c r="O471" s="17"/>
      <c r="P471" s="22"/>
      <c r="Q471" s="22"/>
      <c r="R471" s="22"/>
      <c r="S471" s="22"/>
      <c r="T471" s="22"/>
      <c r="U471" s="22"/>
      <c r="V471" s="22"/>
      <c r="W471" s="22"/>
      <c r="X471" s="22"/>
      <c r="Y471" s="22"/>
      <c r="Z471" s="22"/>
      <c r="AA471" s="22"/>
      <c r="AB471" s="22"/>
      <c r="AC471" s="22"/>
      <c r="AD471" s="22"/>
      <c r="AE471" s="22"/>
      <c r="AF471" s="22"/>
      <c r="AG471" s="22"/>
      <c r="AH471" s="22"/>
      <c r="AI471" s="22"/>
      <c r="AJ471" s="22"/>
      <c r="AK471" s="22"/>
      <c r="AL471" s="22"/>
      <c r="AM471" s="22"/>
      <c r="AN471" s="22"/>
      <c r="AO471" s="22"/>
      <c r="AP471" s="22"/>
      <c r="AQ471" s="22"/>
      <c r="AR471" s="22"/>
      <c r="AS471" s="22"/>
      <c r="AT471" s="22"/>
      <c r="AU471" s="22"/>
      <c r="AV471" s="22"/>
      <c r="AW471" s="22"/>
      <c r="AX471" s="22"/>
      <c r="AY471" s="22"/>
      <c r="AZ471" s="22"/>
      <c r="BA471" s="22"/>
      <c r="BB471" s="22"/>
      <c r="BC471" s="22"/>
      <c r="BD471" s="22" t="s">
        <v>136</v>
      </c>
    </row>
    <row r="472" spans="1:56" ht="15" customHeight="1" x14ac:dyDescent="0.3">
      <c r="A472" s="16"/>
      <c r="B472" s="49" t="s">
        <v>323</v>
      </c>
      <c r="C472" s="49"/>
      <c r="D472" s="16"/>
      <c r="E472" s="17"/>
      <c r="F472" s="120"/>
      <c r="G472" s="19"/>
      <c r="H472" s="19"/>
      <c r="I472" s="19"/>
      <c r="J472" s="116"/>
      <c r="K472" s="19"/>
      <c r="L472" s="19"/>
      <c r="M472" s="19"/>
      <c r="N472" s="17"/>
      <c r="O472" s="17"/>
      <c r="P472" s="22"/>
      <c r="Q472" s="22"/>
      <c r="R472" s="22"/>
      <c r="S472" s="22"/>
      <c r="T472" s="22"/>
      <c r="U472" s="22"/>
      <c r="V472" s="22"/>
      <c r="W472" s="22"/>
      <c r="X472" s="22"/>
      <c r="Y472" s="22"/>
      <c r="Z472" s="22"/>
      <c r="AA472" s="22"/>
      <c r="AB472" s="22"/>
      <c r="AC472" s="22"/>
      <c r="AD472" s="22"/>
      <c r="AE472" s="22"/>
      <c r="AF472" s="22"/>
      <c r="AG472" s="22"/>
      <c r="AH472" s="22"/>
      <c r="AI472" s="22"/>
      <c r="AJ472" s="22"/>
      <c r="AK472" s="22"/>
      <c r="AL472" s="22"/>
      <c r="AM472" s="22"/>
      <c r="AN472" s="22"/>
      <c r="AO472" s="22"/>
      <c r="AP472" s="22"/>
      <c r="AQ472" s="22"/>
      <c r="AR472" s="22"/>
      <c r="AS472" s="22"/>
      <c r="AT472" s="22"/>
      <c r="AU472" s="22"/>
      <c r="AV472" s="22"/>
      <c r="AW472" s="22"/>
      <c r="AX472" s="22"/>
      <c r="AY472" s="22"/>
      <c r="AZ472" s="22"/>
      <c r="BA472" s="22"/>
      <c r="BB472" s="22"/>
      <c r="BC472" s="22"/>
      <c r="BD472" s="22" t="s">
        <v>136</v>
      </c>
    </row>
    <row r="473" spans="1:56" ht="15" customHeight="1" x14ac:dyDescent="0.3">
      <c r="A473" s="16"/>
      <c r="B473" s="49"/>
      <c r="C473" s="49"/>
      <c r="D473" s="16"/>
      <c r="E473" s="17"/>
      <c r="F473" s="117" t="str">
        <f>IF(F474="","",AD448)</f>
        <v>Your psychosocial journey as a respected elder</v>
      </c>
      <c r="G473" s="19"/>
      <c r="H473" s="19"/>
      <c r="I473" s="19"/>
      <c r="J473" s="19"/>
      <c r="K473" s="19"/>
      <c r="L473" s="19"/>
      <c r="M473" s="19"/>
      <c r="N473" s="17"/>
      <c r="O473" s="17"/>
      <c r="P473" s="22"/>
      <c r="Q473" s="22"/>
      <c r="R473" s="22"/>
      <c r="S473" s="22"/>
      <c r="T473" s="22"/>
      <c r="U473" s="22"/>
      <c r="V473" s="22"/>
      <c r="W473" s="22"/>
      <c r="X473" s="22"/>
      <c r="Y473" s="22"/>
      <c r="Z473" s="22"/>
      <c r="AA473" s="22"/>
      <c r="AB473" s="22"/>
      <c r="AC473" s="22"/>
      <c r="AD473" s="22"/>
      <c r="AE473" s="22"/>
      <c r="AF473" s="22"/>
      <c r="AG473" s="22"/>
      <c r="AH473" s="22"/>
      <c r="AI473" s="22"/>
      <c r="AJ473" s="22"/>
      <c r="AK473" s="22"/>
      <c r="AL473" s="22"/>
      <c r="AM473" s="22"/>
      <c r="AN473" s="22"/>
      <c r="AO473" s="22"/>
      <c r="AP473" s="22"/>
      <c r="AQ473" s="22"/>
      <c r="AR473" s="22"/>
      <c r="AS473" s="22"/>
      <c r="AT473" s="22"/>
      <c r="AU473" s="22"/>
      <c r="AV473" s="22"/>
      <c r="AW473" s="22"/>
      <c r="AX473" s="22"/>
      <c r="AY473" s="22"/>
      <c r="AZ473" s="22"/>
      <c r="BA473" s="22"/>
      <c r="BB473" s="22"/>
      <c r="BC473" s="22"/>
      <c r="BD473" s="22" t="s">
        <v>136</v>
      </c>
    </row>
    <row r="474" spans="1:56" ht="60" customHeight="1" x14ac:dyDescent="0.3">
      <c r="A474" s="16"/>
      <c r="B474" s="49"/>
      <c r="C474" s="49"/>
      <c r="D474" s="16"/>
      <c r="E474" s="17"/>
      <c r="F474" s="119" t="str">
        <f>IF(J450="","Your psychosocial relationships",AC453)</f>
        <v>Your psychosocial relationships</v>
      </c>
      <c r="G474" s="119"/>
      <c r="H474" s="119"/>
      <c r="I474" s="119"/>
      <c r="J474" s="119"/>
      <c r="K474" s="119"/>
      <c r="L474" s="119"/>
      <c r="M474" s="119"/>
      <c r="N474" s="119"/>
      <c r="O474" s="17"/>
      <c r="P474" s="22"/>
      <c r="Q474" s="22"/>
      <c r="R474" s="22"/>
      <c r="S474" s="22"/>
      <c r="T474" s="22"/>
      <c r="U474" s="22"/>
      <c r="V474" s="22"/>
      <c r="W474" s="22"/>
      <c r="X474" s="22"/>
      <c r="Y474" s="22"/>
      <c r="Z474" s="22"/>
      <c r="AA474" s="22"/>
      <c r="AB474" s="22"/>
      <c r="AC474" s="22"/>
      <c r="AD474" s="22"/>
      <c r="AE474" s="22"/>
      <c r="AF474" s="22"/>
      <c r="AG474" s="22"/>
      <c r="AH474" s="22"/>
      <c r="AI474" s="22"/>
      <c r="AJ474" s="22"/>
      <c r="AK474" s="22"/>
      <c r="AL474" s="22"/>
      <c r="AM474" s="22"/>
      <c r="AN474" s="22"/>
      <c r="AO474" s="22"/>
      <c r="AP474" s="22"/>
      <c r="AQ474" s="22"/>
      <c r="AR474" s="22"/>
      <c r="AS474" s="22"/>
      <c r="AT474" s="22"/>
      <c r="AU474" s="22"/>
      <c r="AV474" s="22"/>
      <c r="AW474" s="22"/>
      <c r="AX474" s="22"/>
      <c r="AY474" s="22"/>
      <c r="AZ474" s="22"/>
      <c r="BA474" s="22"/>
      <c r="BB474" s="22"/>
      <c r="BC474" s="22"/>
      <c r="BD474" s="22" t="s">
        <v>136</v>
      </c>
    </row>
    <row r="475" spans="1:56" ht="60" customHeight="1" x14ac:dyDescent="0.3">
      <c r="A475" s="16"/>
      <c r="B475" s="49" t="s">
        <v>324</v>
      </c>
      <c r="C475" s="49"/>
      <c r="D475" s="16"/>
      <c r="E475" s="17"/>
      <c r="F475" s="119" t="str">
        <f>IF(J450="","Your age level psychosocial development",AC455)</f>
        <v>Your age level psychosocial development</v>
      </c>
      <c r="G475" s="119"/>
      <c r="H475" s="119"/>
      <c r="I475" s="119"/>
      <c r="J475" s="119"/>
      <c r="K475" s="119"/>
      <c r="L475" s="119"/>
      <c r="M475" s="119"/>
      <c r="N475" s="119"/>
      <c r="O475" s="17"/>
      <c r="P475" s="22"/>
      <c r="Q475" s="22"/>
      <c r="R475" s="22"/>
      <c r="S475" s="22"/>
      <c r="T475" s="22"/>
      <c r="U475" s="22"/>
      <c r="V475" s="22"/>
      <c r="W475" s="22"/>
      <c r="X475" s="22"/>
      <c r="Y475" s="22"/>
      <c r="Z475" s="22"/>
      <c r="AA475" s="22"/>
      <c r="AB475" s="22"/>
      <c r="AC475" s="22"/>
      <c r="AD475" s="22"/>
      <c r="AE475" s="22"/>
      <c r="AF475" s="22"/>
      <c r="AG475" s="22"/>
      <c r="AH475" s="22"/>
      <c r="AI475" s="22"/>
      <c r="AJ475" s="22"/>
      <c r="AK475" s="22"/>
      <c r="AL475" s="22"/>
      <c r="AM475" s="22"/>
      <c r="AN475" s="22"/>
      <c r="AO475" s="22"/>
      <c r="AP475" s="22"/>
      <c r="AQ475" s="22"/>
      <c r="AR475" s="22"/>
      <c r="AS475" s="22"/>
      <c r="AT475" s="22"/>
      <c r="AU475" s="22"/>
      <c r="AV475" s="22"/>
      <c r="AW475" s="22"/>
      <c r="AX475" s="22"/>
      <c r="AY475" s="22"/>
      <c r="AZ475" s="22"/>
      <c r="BA475" s="22"/>
      <c r="BB475" s="22"/>
      <c r="BC475" s="22"/>
      <c r="BD475" s="22" t="s">
        <v>136</v>
      </c>
    </row>
    <row r="476" spans="1:56" ht="60" customHeight="1" x14ac:dyDescent="0.3">
      <c r="A476" s="16"/>
      <c r="B476" s="133" t="s">
        <v>325</v>
      </c>
      <c r="C476" s="133"/>
      <c r="D476" s="16"/>
      <c r="E476" s="17"/>
      <c r="F476" s="138" t="str">
        <f>IF(J450="","Your evolving psychosocial orientation",AC459)</f>
        <v>Your evolving psychosocial orientation</v>
      </c>
      <c r="G476" s="149"/>
      <c r="H476" s="149"/>
      <c r="I476" s="149"/>
      <c r="J476" s="149"/>
      <c r="K476" s="149"/>
      <c r="L476" s="149"/>
      <c r="M476" s="149"/>
      <c r="N476" s="149"/>
      <c r="O476" s="17"/>
      <c r="P476" s="22"/>
      <c r="Q476" s="22"/>
      <c r="R476" s="22"/>
      <c r="S476" s="22"/>
      <c r="T476" s="22"/>
      <c r="U476" s="22"/>
      <c r="V476" s="22"/>
      <c r="W476" s="22"/>
      <c r="X476" s="22"/>
      <c r="Y476" s="22"/>
      <c r="Z476" s="22"/>
      <c r="AA476" s="22"/>
      <c r="AB476" s="22"/>
      <c r="AC476" s="22"/>
      <c r="AD476" s="22"/>
      <c r="AE476" s="22"/>
      <c r="AF476" s="22"/>
      <c r="AG476" s="22"/>
      <c r="AH476" s="22"/>
      <c r="AI476" s="22"/>
      <c r="AJ476" s="22"/>
      <c r="AK476" s="22"/>
      <c r="AL476" s="22"/>
      <c r="AM476" s="22"/>
      <c r="AN476" s="22"/>
      <c r="AO476" s="22"/>
      <c r="AP476" s="22"/>
      <c r="AQ476" s="22"/>
      <c r="AR476" s="22"/>
      <c r="AS476" s="22"/>
      <c r="AT476" s="22"/>
      <c r="AU476" s="22"/>
      <c r="AV476" s="22"/>
      <c r="AW476" s="22"/>
      <c r="AX476" s="22"/>
      <c r="AY476" s="22"/>
      <c r="AZ476" s="22"/>
      <c r="BA476" s="22"/>
      <c r="BB476" s="22"/>
      <c r="BC476" s="22"/>
      <c r="BD476" s="22" t="s">
        <v>136</v>
      </c>
    </row>
    <row r="477" spans="1:56" ht="15" customHeight="1" x14ac:dyDescent="0.3">
      <c r="A477" s="16"/>
      <c r="B477" s="133"/>
      <c r="C477" s="133"/>
      <c r="D477" s="16"/>
      <c r="E477" s="17"/>
      <c r="F477" s="120"/>
      <c r="G477" s="19"/>
      <c r="H477" s="19"/>
      <c r="I477" s="19"/>
      <c r="J477" s="19"/>
      <c r="K477" s="19"/>
      <c r="L477" s="19"/>
      <c r="M477" s="19"/>
      <c r="N477" s="17"/>
      <c r="O477" s="17"/>
      <c r="P477" s="22"/>
      <c r="Q477" s="22"/>
      <c r="R477" s="22"/>
      <c r="S477" s="22"/>
      <c r="T477" s="22"/>
      <c r="U477" s="22"/>
      <c r="V477" s="22"/>
      <c r="W477" s="22"/>
      <c r="X477" s="22"/>
      <c r="Y477" s="22"/>
      <c r="Z477" s="22"/>
      <c r="AA477" s="22"/>
      <c r="AB477" s="22"/>
      <c r="AC477" s="22"/>
      <c r="AD477" s="22"/>
      <c r="AE477" s="22"/>
      <c r="AF477" s="22"/>
      <c r="AG477" s="22"/>
      <c r="AH477" s="22"/>
      <c r="AI477" s="22"/>
      <c r="AJ477" s="22"/>
      <c r="AK477" s="22"/>
      <c r="AL477" s="22"/>
      <c r="AM477" s="22"/>
      <c r="AN477" s="22"/>
      <c r="AO477" s="22"/>
      <c r="AP477" s="22"/>
      <c r="AQ477" s="22"/>
      <c r="AR477" s="22"/>
      <c r="AS477" s="22"/>
      <c r="AT477" s="22"/>
      <c r="AU477" s="22"/>
      <c r="AV477" s="22"/>
      <c r="AW477" s="22"/>
      <c r="AX477" s="22"/>
      <c r="AY477" s="22"/>
      <c r="AZ477" s="22"/>
      <c r="BA477" s="22"/>
      <c r="BB477" s="22"/>
      <c r="BC477" s="22"/>
      <c r="BD477" s="22" t="s">
        <v>136</v>
      </c>
    </row>
    <row r="478" spans="1:56" ht="15" customHeight="1" x14ac:dyDescent="0.3">
      <c r="A478" s="16"/>
      <c r="B478" s="51"/>
      <c r="C478" s="51"/>
      <c r="D478" s="16"/>
      <c r="E478" s="17"/>
      <c r="F478" s="120"/>
      <c r="G478" s="19"/>
      <c r="H478" s="19"/>
      <c r="I478" s="19"/>
      <c r="J478" s="19"/>
      <c r="K478" s="19"/>
      <c r="L478" s="19"/>
      <c r="M478" s="19"/>
      <c r="N478" s="17"/>
      <c r="O478" s="17"/>
      <c r="P478" s="22"/>
      <c r="Q478" s="22"/>
      <c r="R478" s="22"/>
      <c r="S478" s="22"/>
      <c r="T478" s="22"/>
      <c r="U478" s="22"/>
      <c r="V478" s="22"/>
      <c r="W478" s="22"/>
      <c r="X478" s="22"/>
      <c r="Y478" s="22"/>
      <c r="Z478" s="22"/>
      <c r="AA478" s="22"/>
      <c r="AB478" s="22"/>
      <c r="AC478" s="22"/>
      <c r="AD478" s="22"/>
      <c r="AE478" s="22"/>
      <c r="AF478" s="22"/>
      <c r="AG478" s="22"/>
      <c r="AH478" s="22"/>
      <c r="AI478" s="22"/>
      <c r="AJ478" s="22"/>
      <c r="AK478" s="22"/>
      <c r="AL478" s="22"/>
      <c r="AM478" s="22"/>
      <c r="AN478" s="22"/>
      <c r="AO478" s="22"/>
      <c r="AP478" s="22"/>
      <c r="AQ478" s="22"/>
      <c r="AR478" s="22"/>
      <c r="AS478" s="22"/>
      <c r="AT478" s="22"/>
      <c r="AU478" s="22"/>
      <c r="AV478" s="22"/>
      <c r="AW478" s="22"/>
      <c r="AX478" s="22"/>
      <c r="AY478" s="22"/>
      <c r="AZ478" s="22"/>
      <c r="BA478" s="22"/>
      <c r="BB478" s="22"/>
      <c r="BC478" s="22"/>
      <c r="BD478" s="22" t="s">
        <v>136</v>
      </c>
    </row>
    <row r="479" spans="1:56" ht="15" customHeight="1" x14ac:dyDescent="0.3">
      <c r="A479" s="16"/>
      <c r="B479" s="51"/>
      <c r="C479" s="51"/>
      <c r="D479" s="16"/>
      <c r="E479" s="17"/>
      <c r="F479" s="120"/>
      <c r="G479" s="19"/>
      <c r="H479" s="19"/>
      <c r="I479" s="19"/>
      <c r="J479" s="19"/>
      <c r="K479" s="19"/>
      <c r="L479" s="19"/>
      <c r="M479" s="19"/>
      <c r="N479" s="17"/>
      <c r="O479" s="17"/>
      <c r="P479" s="22"/>
      <c r="Q479" s="22"/>
      <c r="R479" s="22"/>
      <c r="S479" s="22"/>
      <c r="T479" s="22"/>
      <c r="U479" s="22"/>
      <c r="V479" s="22"/>
      <c r="W479" s="22"/>
      <c r="X479" s="22"/>
      <c r="Y479" s="22"/>
      <c r="Z479" s="22"/>
      <c r="AA479" s="22"/>
      <c r="AB479" s="22"/>
      <c r="AC479" s="22"/>
      <c r="AD479" s="22"/>
      <c r="AE479" s="22"/>
      <c r="AF479" s="22"/>
      <c r="AG479" s="22"/>
      <c r="AH479" s="22"/>
      <c r="AI479" s="22"/>
      <c r="AJ479" s="22"/>
      <c r="AK479" s="22"/>
      <c r="AL479" s="22"/>
      <c r="AM479" s="22"/>
      <c r="AN479" s="22"/>
      <c r="AO479" s="22"/>
      <c r="AP479" s="22"/>
      <c r="AQ479" s="22"/>
      <c r="AR479" s="22"/>
      <c r="AS479" s="22"/>
      <c r="AT479" s="22"/>
      <c r="AU479" s="22"/>
      <c r="AV479" s="22"/>
      <c r="AW479" s="22"/>
      <c r="AX479" s="22"/>
      <c r="AY479" s="22"/>
      <c r="AZ479" s="22"/>
      <c r="BA479" s="22"/>
      <c r="BB479" s="22"/>
      <c r="BC479" s="22"/>
      <c r="BD479" s="22" t="s">
        <v>136</v>
      </c>
    </row>
    <row r="480" spans="1:56" ht="30" customHeight="1" x14ac:dyDescent="0.6">
      <c r="A480" s="125" t="s">
        <v>326</v>
      </c>
      <c r="B480" s="90"/>
      <c r="C480" s="90"/>
      <c r="D480" s="199" t="s">
        <v>492</v>
      </c>
      <c r="E480" s="92" t="s">
        <v>327</v>
      </c>
      <c r="F480" s="93"/>
      <c r="G480" s="93"/>
      <c r="H480" s="93"/>
      <c r="I480" s="93"/>
      <c r="J480" s="93"/>
      <c r="K480" s="93"/>
      <c r="L480" s="93"/>
      <c r="M480" s="93"/>
      <c r="N480" s="93"/>
      <c r="O480" s="94" t="s">
        <v>328</v>
      </c>
      <c r="P480" s="22"/>
      <c r="Q480" s="22"/>
      <c r="R480" s="22"/>
      <c r="S480" s="22"/>
      <c r="T480" s="22"/>
      <c r="U480" s="22"/>
      <c r="V480" s="22"/>
      <c r="W480" s="22"/>
      <c r="X480" s="22"/>
      <c r="Y480" s="22"/>
      <c r="Z480" s="22"/>
      <c r="AA480" s="95">
        <f>AA448+1</f>
        <v>15</v>
      </c>
      <c r="AB480" s="22"/>
      <c r="AC480" s="22"/>
      <c r="AD480" s="96" t="s">
        <v>329</v>
      </c>
      <c r="AE480" s="22"/>
      <c r="AF480" s="22"/>
      <c r="AG480" s="22"/>
      <c r="AH480" s="22"/>
      <c r="AI480" s="22"/>
      <c r="AJ480" s="22"/>
      <c r="AK480" s="22"/>
      <c r="AL480" s="22"/>
      <c r="AM480" s="22"/>
      <c r="AN480" s="22"/>
      <c r="AO480" s="22"/>
      <c r="AP480" s="22"/>
      <c r="AQ480" s="22"/>
      <c r="AR480" s="22"/>
      <c r="AS480" s="22"/>
      <c r="AT480" s="22"/>
      <c r="AU480" s="22"/>
      <c r="AV480" s="22"/>
      <c r="AW480" s="22"/>
      <c r="AX480" s="22"/>
      <c r="AY480" s="22"/>
      <c r="AZ480" s="22"/>
      <c r="BA480" s="22"/>
      <c r="BB480" s="22"/>
      <c r="BC480" s="22"/>
      <c r="BD480" s="22" t="s">
        <v>136</v>
      </c>
    </row>
    <row r="481" spans="1:56" ht="15" customHeight="1" x14ac:dyDescent="0.3">
      <c r="A481" s="16"/>
      <c r="B481" s="51"/>
      <c r="C481" s="51"/>
      <c r="D481" s="16"/>
      <c r="E481" s="17"/>
      <c r="F481" s="17"/>
      <c r="G481" s="19"/>
      <c r="H481" s="19"/>
      <c r="I481" s="19"/>
      <c r="J481" s="19"/>
      <c r="K481" s="19"/>
      <c r="L481" s="19"/>
      <c r="M481" s="19"/>
      <c r="N481" s="17"/>
      <c r="O481" s="17"/>
      <c r="P481" s="22"/>
      <c r="Q481" s="22"/>
      <c r="R481" s="22"/>
      <c r="S481" s="22"/>
      <c r="T481" s="22"/>
      <c r="U481" s="22"/>
      <c r="V481" s="22"/>
      <c r="W481" s="22"/>
      <c r="X481" s="22"/>
      <c r="Y481" s="22"/>
      <c r="Z481" s="22"/>
      <c r="AA481" s="97">
        <f ca="1">IF(AND(J482&lt;$AA$1,J483&gt;$AA$1),1,0)</f>
        <v>0</v>
      </c>
      <c r="AB481" s="22"/>
      <c r="AC481" s="22"/>
      <c r="AD481" s="26"/>
      <c r="AE481" s="27" t="s">
        <v>4</v>
      </c>
      <c r="AF481" s="23">
        <f>$AL$2</f>
        <v>0</v>
      </c>
      <c r="AG481" s="22"/>
      <c r="AH481" s="31"/>
      <c r="AI481" s="32" t="s">
        <v>7</v>
      </c>
      <c r="AJ481" s="24">
        <f>$AL$3</f>
        <v>0</v>
      </c>
      <c r="AK481" s="22"/>
      <c r="AL481" s="22"/>
      <c r="AM481" s="22"/>
      <c r="AN481" s="22"/>
      <c r="AO481" s="22"/>
      <c r="AP481" s="22"/>
      <c r="AQ481" s="22"/>
      <c r="AR481" s="22"/>
      <c r="AS481" s="22"/>
      <c r="AT481" s="22"/>
      <c r="AU481" s="22"/>
      <c r="AV481" s="22"/>
      <c r="AW481" s="22"/>
      <c r="AX481" s="22"/>
      <c r="AY481" s="22"/>
      <c r="AZ481" s="22"/>
      <c r="BA481" s="22"/>
      <c r="BB481" s="22"/>
      <c r="BC481" s="22"/>
      <c r="BD481" s="22" t="s">
        <v>136</v>
      </c>
    </row>
    <row r="482" spans="1:56" ht="15" customHeight="1" thickBot="1" x14ac:dyDescent="0.35">
      <c r="A482" s="16"/>
      <c r="B482" s="126" t="s">
        <v>330</v>
      </c>
      <c r="C482" s="51"/>
      <c r="D482" s="16"/>
      <c r="E482" s="17"/>
      <c r="F482" s="120"/>
      <c r="G482" s="19"/>
      <c r="H482" s="19"/>
      <c r="I482" s="19"/>
      <c r="J482" s="99" t="str">
        <f>IF(J451="","",J451)</f>
        <v/>
      </c>
      <c r="K482" s="19"/>
      <c r="L482" s="19"/>
      <c r="M482" s="19"/>
      <c r="N482" s="17"/>
      <c r="O482" s="17"/>
      <c r="P482" s="22"/>
      <c r="Q482" s="22"/>
      <c r="R482" s="22"/>
      <c r="S482" s="22"/>
      <c r="T482" s="22"/>
      <c r="U482" s="22"/>
      <c r="V482" s="22"/>
      <c r="W482" s="22"/>
      <c r="X482" s="22"/>
      <c r="Y482" s="22"/>
      <c r="Z482" s="22"/>
      <c r="AA482" s="22"/>
      <c r="AB482" s="22"/>
      <c r="AC482" s="22"/>
      <c r="AD482" s="22"/>
      <c r="AE482" s="22"/>
      <c r="AF482" s="22"/>
      <c r="AG482" s="22"/>
      <c r="AH482" s="22"/>
      <c r="AI482" s="22"/>
      <c r="AJ482" s="22"/>
      <c r="AK482" s="22"/>
      <c r="AL482" s="22"/>
      <c r="AM482" s="22"/>
      <c r="AN482" s="22"/>
      <c r="AO482" s="22"/>
      <c r="AP482" s="22"/>
      <c r="AQ482" s="22"/>
      <c r="AR482" s="22"/>
      <c r="AS482" s="22"/>
      <c r="AT482" s="22"/>
      <c r="AU482" s="22"/>
      <c r="AV482" s="22"/>
      <c r="AW482" s="22"/>
      <c r="AX482" s="22"/>
      <c r="AY482" s="22"/>
      <c r="AZ482" s="22"/>
      <c r="BA482" s="22"/>
      <c r="BB482" s="22"/>
      <c r="BC482" s="22"/>
      <c r="BD482" s="22" t="s">
        <v>136</v>
      </c>
    </row>
    <row r="483" spans="1:56" ht="15" customHeight="1" thickTop="1" x14ac:dyDescent="0.3">
      <c r="A483" s="16"/>
      <c r="B483" s="126"/>
      <c r="C483" s="51"/>
      <c r="D483" s="16"/>
      <c r="E483" s="17"/>
      <c r="F483" s="120"/>
      <c r="G483" s="19"/>
      <c r="H483" s="19"/>
      <c r="I483" s="19"/>
      <c r="J483" s="100" t="str">
        <f>IF(OR($H$2="",G493=""),"",G493+((365.25*$H$2)/4))</f>
        <v/>
      </c>
      <c r="K483" s="19"/>
      <c r="L483" s="19"/>
      <c r="M483" s="19"/>
      <c r="N483" s="17"/>
      <c r="O483" s="17"/>
      <c r="P483" s="22"/>
      <c r="Q483" s="22"/>
      <c r="R483" s="22"/>
      <c r="S483" s="22"/>
      <c r="T483" s="22"/>
      <c r="U483" s="22"/>
      <c r="V483" s="22"/>
      <c r="W483" s="22"/>
      <c r="X483" s="22"/>
      <c r="Y483" s="22"/>
      <c r="Z483" s="22"/>
      <c r="AA483" s="101">
        <f ca="1">IF(J482&gt;$AA$1,1,0)</f>
        <v>1</v>
      </c>
      <c r="AB483" s="102" t="s">
        <v>130</v>
      </c>
      <c r="AC483" s="103" t="str">
        <f ca="1">IF(AND($AA$1&gt;J482,$AA$1&lt;J483),AD483,AD484)</f>
        <v>Or that</v>
      </c>
      <c r="AD483" s="103" t="s">
        <v>131</v>
      </c>
      <c r="AE483" s="22"/>
      <c r="AF483" s="22"/>
      <c r="AG483" s="22"/>
      <c r="AH483" s="22"/>
      <c r="AI483" s="22"/>
      <c r="AJ483" s="22"/>
      <c r="AK483" s="22"/>
      <c r="AL483" s="22"/>
      <c r="AM483" s="22"/>
      <c r="AN483" s="22"/>
      <c r="AO483" s="22"/>
      <c r="AP483" s="22"/>
      <c r="AQ483" s="22"/>
      <c r="AR483" s="22"/>
      <c r="AS483" s="22"/>
      <c r="AT483" s="22"/>
      <c r="AU483" s="22"/>
      <c r="AV483" s="22"/>
      <c r="AW483" s="22"/>
      <c r="AX483" s="22"/>
      <c r="AY483" s="22"/>
      <c r="AZ483" s="22"/>
      <c r="BA483" s="22"/>
      <c r="BB483" s="22"/>
      <c r="BC483" s="22"/>
      <c r="BD483" s="22" t="s">
        <v>136</v>
      </c>
    </row>
    <row r="484" spans="1:56" ht="15" customHeight="1" x14ac:dyDescent="0.3">
      <c r="A484" s="16"/>
      <c r="B484" s="153" t="s">
        <v>331</v>
      </c>
      <c r="C484" s="51"/>
      <c r="D484" s="16"/>
      <c r="E484" s="17"/>
      <c r="F484" s="120"/>
      <c r="G484" s="19"/>
      <c r="H484" s="19"/>
      <c r="I484" s="104" t="str">
        <f>IF(OR(J483="",$H$2=""),"",J483-((365.25*$H$2)/16))</f>
        <v/>
      </c>
      <c r="J484" s="19"/>
      <c r="K484" s="105" t="str">
        <f>IF(OR(J482="",$H$2=""),"",J482+((365.25*$H$2)/16))</f>
        <v/>
      </c>
      <c r="L484" s="19"/>
      <c r="M484" s="19"/>
      <c r="N484" s="17"/>
      <c r="O484" s="17"/>
      <c r="P484" s="22"/>
      <c r="Q484" s="22"/>
      <c r="R484" s="22"/>
      <c r="S484" s="22"/>
      <c r="T484" s="22"/>
      <c r="U484" s="22"/>
      <c r="V484" s="22"/>
      <c r="W484" s="22"/>
      <c r="X484" s="22"/>
      <c r="Y484" s="22"/>
      <c r="Z484" s="22"/>
      <c r="AA484" s="22"/>
      <c r="AB484" s="22"/>
      <c r="AC484" s="103"/>
      <c r="AD484" s="103" t="s">
        <v>132</v>
      </c>
      <c r="AE484" s="22"/>
      <c r="AF484" s="22"/>
      <c r="AG484" s="22"/>
      <c r="AH484" s="22"/>
      <c r="AI484" s="22"/>
      <c r="AJ484" s="22"/>
      <c r="AK484" s="22"/>
      <c r="AL484" s="22"/>
      <c r="AM484" s="22"/>
      <c r="AN484" s="22"/>
      <c r="AO484" s="22"/>
      <c r="AP484" s="22"/>
      <c r="AQ484" s="22"/>
      <c r="AR484" s="22"/>
      <c r="AS484" s="22"/>
      <c r="AT484" s="22"/>
      <c r="AU484" s="22"/>
      <c r="AV484" s="22"/>
      <c r="AW484" s="22"/>
      <c r="AX484" s="22"/>
      <c r="AY484" s="22"/>
      <c r="AZ484" s="22"/>
      <c r="BA484" s="22"/>
      <c r="BB484" s="22"/>
      <c r="BC484" s="22"/>
      <c r="BD484" s="22" t="s">
        <v>136</v>
      </c>
    </row>
    <row r="485" spans="1:56" ht="15" customHeight="1" x14ac:dyDescent="0.3">
      <c r="A485" s="16"/>
      <c r="B485" s="153" t="s">
        <v>332</v>
      </c>
      <c r="C485" s="51"/>
      <c r="D485" s="16"/>
      <c r="E485" s="17"/>
      <c r="F485" s="120"/>
      <c r="G485" s="19"/>
      <c r="H485" s="19"/>
      <c r="I485" s="19"/>
      <c r="J485" s="19"/>
      <c r="K485" s="19"/>
      <c r="L485" s="19"/>
      <c r="M485" s="19"/>
      <c r="N485" s="17"/>
      <c r="O485" s="17"/>
      <c r="P485" s="22"/>
      <c r="Q485" s="22"/>
      <c r="R485" s="22"/>
      <c r="S485" s="22"/>
      <c r="T485" s="22"/>
      <c r="U485" s="22"/>
      <c r="V485" s="22"/>
      <c r="W485" s="22"/>
      <c r="X485" s="22"/>
      <c r="Y485" s="22"/>
      <c r="Z485" s="22"/>
      <c r="AA485" s="101">
        <f ca="1">IF(M493&gt;$AA$1,1,0)</f>
        <v>1</v>
      </c>
      <c r="AB485" s="106" t="s">
        <v>134</v>
      </c>
      <c r="AC485" s="200" t="str">
        <f ca="1">IF(J$483&lt;$AA$1,AD485,AD486)</f>
        <v xml:space="preserve">As your aging children settle into the role of grandparents, you may feel a bit estranged from your growing number of great grandkids. With declining health, others likely cannot depend on you while you have to increasingly depend on them. Retirement may feel painfully isolating. </v>
      </c>
      <c r="AD485" s="22" t="s">
        <v>333</v>
      </c>
      <c r="AE485" s="22"/>
      <c r="AF485" s="22"/>
      <c r="AG485" s="22"/>
      <c r="AH485" s="22"/>
      <c r="AI485" s="22"/>
      <c r="AJ485" s="22"/>
      <c r="AK485" s="22"/>
      <c r="AL485" s="22"/>
      <c r="AM485" s="22"/>
      <c r="AN485" s="22"/>
      <c r="AO485" s="22"/>
      <c r="AP485" s="22"/>
      <c r="AQ485" s="22"/>
      <c r="AR485" s="22"/>
      <c r="AS485" s="22"/>
      <c r="AT485" s="22"/>
      <c r="AU485" s="22"/>
      <c r="AV485" s="22"/>
      <c r="AW485" s="22"/>
      <c r="AX485" s="22"/>
      <c r="AY485" s="22"/>
      <c r="AZ485" s="22"/>
      <c r="BA485" s="22"/>
      <c r="BB485" s="22"/>
      <c r="BC485" s="22"/>
      <c r="BD485" s="22" t="s">
        <v>136</v>
      </c>
    </row>
    <row r="486" spans="1:56" ht="15" customHeight="1" x14ac:dyDescent="0.3">
      <c r="A486" s="16"/>
      <c r="B486" s="153" t="s">
        <v>334</v>
      </c>
      <c r="C486" s="51"/>
      <c r="D486" s="16"/>
      <c r="E486" s="17"/>
      <c r="F486" s="120"/>
      <c r="G486" s="19"/>
      <c r="H486" s="107" t="str">
        <f>IF(OR(G493="",$H$2=""),"",G493+((365.25*$H$2)/8))</f>
        <v/>
      </c>
      <c r="I486" s="19"/>
      <c r="J486" s="19"/>
      <c r="K486" s="19"/>
      <c r="L486" s="108" t="str">
        <f>IF(OR(M493="",$H$2=""),"",M493-((365.25*$H$2)/8))</f>
        <v/>
      </c>
      <c r="M486" s="19"/>
      <c r="N486" s="17"/>
      <c r="O486" s="17"/>
      <c r="P486" s="22"/>
      <c r="Q486" s="22"/>
      <c r="R486" s="22"/>
      <c r="S486" s="22"/>
      <c r="T486" s="22"/>
      <c r="U486" s="22"/>
      <c r="V486" s="22"/>
      <c r="W486" s="22"/>
      <c r="X486" s="22"/>
      <c r="Y486" s="22"/>
      <c r="Z486" s="22"/>
      <c r="AA486" s="22"/>
      <c r="AB486" s="22"/>
      <c r="AC486" s="202"/>
      <c r="AD486" s="22" t="s">
        <v>523</v>
      </c>
      <c r="AE486" s="22"/>
      <c r="AF486" s="22"/>
      <c r="AG486" s="22"/>
      <c r="AH486" s="22"/>
      <c r="AI486" s="22"/>
      <c r="AJ486" s="22"/>
      <c r="AK486" s="22"/>
      <c r="AL486" s="22"/>
      <c r="AM486" s="22"/>
      <c r="AN486" s="22"/>
      <c r="AO486" s="22"/>
      <c r="AP486" s="22"/>
      <c r="AQ486" s="22"/>
      <c r="AR486" s="22"/>
      <c r="AS486" s="22"/>
      <c r="AT486" s="22"/>
      <c r="AU486" s="22"/>
      <c r="AV486" s="22"/>
      <c r="AW486" s="22"/>
      <c r="AX486" s="22"/>
      <c r="AY486" s="22"/>
      <c r="AZ486" s="22"/>
      <c r="BA486" s="22"/>
      <c r="BB486" s="22"/>
      <c r="BC486" s="22"/>
      <c r="BD486" s="22" t="s">
        <v>136</v>
      </c>
    </row>
    <row r="487" spans="1:56" ht="15" customHeight="1" x14ac:dyDescent="0.3">
      <c r="A487" s="16"/>
      <c r="B487" s="153" t="s">
        <v>335</v>
      </c>
      <c r="C487" s="51"/>
      <c r="D487" s="16"/>
      <c r="E487" s="17"/>
      <c r="F487" s="120"/>
      <c r="G487" s="19"/>
      <c r="H487" s="19"/>
      <c r="I487" s="19"/>
      <c r="J487" s="19"/>
      <c r="K487" s="19"/>
      <c r="L487" s="19"/>
      <c r="M487" s="19"/>
      <c r="N487" s="17"/>
      <c r="O487" s="17"/>
      <c r="P487" s="22"/>
      <c r="Q487" s="22"/>
      <c r="R487" s="22"/>
      <c r="S487" s="22"/>
      <c r="T487" s="22"/>
      <c r="U487" s="22"/>
      <c r="V487" s="22"/>
      <c r="W487" s="22"/>
      <c r="X487" s="22"/>
      <c r="Y487" s="22"/>
      <c r="Z487" s="22"/>
      <c r="AA487" s="101">
        <f ca="1">IF(J503&gt;$AA$1,1,0)</f>
        <v>1</v>
      </c>
      <c r="AB487" s="106" t="s">
        <v>138</v>
      </c>
      <c r="AC487" s="200" t="str">
        <f t="shared" ref="AC487" ca="1" si="51">IF(J$483&lt;$AA$1,AD487,AD488)</f>
        <v>According to research cited by Stanford Center on Longevity, social engagement and connectedness mitigates risks of premature death from isolation. Your old ways of socializing are disrupted by new tech, geared more for the young.</v>
      </c>
      <c r="AD487" s="22" t="s">
        <v>336</v>
      </c>
      <c r="AE487" s="22"/>
      <c r="AF487" s="22"/>
      <c r="AG487" s="22"/>
      <c r="AH487" s="22"/>
      <c r="AI487" s="22"/>
      <c r="AJ487" s="22"/>
      <c r="AK487" s="22"/>
      <c r="AL487" s="22"/>
      <c r="AM487" s="22"/>
      <c r="AN487" s="22"/>
      <c r="AO487" s="22"/>
      <c r="AP487" s="22"/>
      <c r="AQ487" s="22"/>
      <c r="AR487" s="22"/>
      <c r="AS487" s="22"/>
      <c r="AT487" s="22"/>
      <c r="AU487" s="22"/>
      <c r="AV487" s="22"/>
      <c r="AW487" s="22"/>
      <c r="AX487" s="22"/>
      <c r="AY487" s="22"/>
      <c r="AZ487" s="22"/>
      <c r="BA487" s="22"/>
      <c r="BB487" s="22"/>
      <c r="BC487" s="22"/>
      <c r="BD487" s="22" t="s">
        <v>136</v>
      </c>
    </row>
    <row r="488" spans="1:56" ht="15" customHeight="1" x14ac:dyDescent="0.3">
      <c r="A488" s="16"/>
      <c r="B488" s="141"/>
      <c r="C488" s="51"/>
      <c r="D488" s="16"/>
      <c r="E488" s="17"/>
      <c r="F488" s="120"/>
      <c r="G488" s="19"/>
      <c r="H488" s="19"/>
      <c r="I488" s="19"/>
      <c r="J488" s="19"/>
      <c r="K488" s="19"/>
      <c r="L488" s="19"/>
      <c r="M488" s="19"/>
      <c r="N488" s="17"/>
      <c r="O488" s="17"/>
      <c r="P488" s="22"/>
      <c r="Q488" s="22"/>
      <c r="R488" s="22"/>
      <c r="S488" s="22"/>
      <c r="T488" s="22"/>
      <c r="U488" s="22"/>
      <c r="V488" s="22"/>
      <c r="W488" s="22"/>
      <c r="X488" s="22"/>
      <c r="Y488" s="22"/>
      <c r="Z488" s="22"/>
      <c r="AA488" s="22"/>
      <c r="AB488" s="22"/>
      <c r="AC488" s="202"/>
      <c r="AD488" s="22" t="str">
        <f>AD487</f>
        <v>According to research cited by Stanford Center on Longevity, social engagement and connectedness mitigates risks of premature death from isolation. Your old ways of socializing are disrupted by new tech, geared more for the young.</v>
      </c>
      <c r="AE488" s="22"/>
      <c r="AF488" s="22"/>
      <c r="AG488" s="22"/>
      <c r="AH488" s="22"/>
      <c r="AI488" s="22"/>
      <c r="AJ488" s="22"/>
      <c r="AK488" s="22"/>
      <c r="AL488" s="22"/>
      <c r="AM488" s="22"/>
      <c r="AN488" s="22"/>
      <c r="AO488" s="22"/>
      <c r="AP488" s="22"/>
      <c r="AQ488" s="22"/>
      <c r="AR488" s="22"/>
      <c r="AS488" s="22"/>
      <c r="AT488" s="22"/>
      <c r="AU488" s="22"/>
      <c r="AV488" s="22"/>
      <c r="AW488" s="22"/>
      <c r="AX488" s="22"/>
      <c r="AY488" s="22"/>
      <c r="AZ488" s="22"/>
      <c r="BA488" s="22"/>
      <c r="BB488" s="22"/>
      <c r="BC488" s="22"/>
      <c r="BD488" s="22" t="s">
        <v>136</v>
      </c>
    </row>
    <row r="489" spans="1:56" ht="15" customHeight="1" x14ac:dyDescent="0.3">
      <c r="A489" s="16"/>
      <c r="B489" s="49" t="s">
        <v>337</v>
      </c>
      <c r="C489" s="51"/>
      <c r="D489" s="16"/>
      <c r="E489" s="17"/>
      <c r="F489" s="120"/>
      <c r="G489" s="105" t="str">
        <f>IF(OR(G493="",$H$2=""),"",G493+((365.25*$H$2)/16))</f>
        <v/>
      </c>
      <c r="H489" s="19"/>
      <c r="I489" s="19"/>
      <c r="J489" s="19"/>
      <c r="K489" s="19"/>
      <c r="L489" s="19"/>
      <c r="M489" s="110" t="str">
        <f>IF(OR(M493="",$H$2=""),"",M493-((365.25*$H$2)/16))</f>
        <v/>
      </c>
      <c r="N489" s="17"/>
      <c r="O489" s="17"/>
      <c r="P489" s="22"/>
      <c r="Q489" s="22"/>
      <c r="R489" s="22"/>
      <c r="S489" s="22"/>
      <c r="T489" s="22"/>
      <c r="U489" s="22"/>
      <c r="V489" s="22"/>
      <c r="W489" s="22"/>
      <c r="X489" s="22"/>
      <c r="Y489" s="147"/>
      <c r="Z489" s="22"/>
      <c r="AA489" s="101">
        <f ca="1">IF(G493&gt;$AA$1,1,0)</f>
        <v>1</v>
      </c>
      <c r="AB489" s="106" t="s">
        <v>140</v>
      </c>
      <c r="AC489" s="203" t="str">
        <f t="shared" ref="AC489" ca="1" si="52">IF(J$483&lt;$AA$1,AD489,AD490)</f>
        <v>You look at your posterity and wonder if they will guard traditions for maintaining family cohesion. You’re probably not thinking as much about how authentic they can be without risking exclusion for who they uniquely are.</v>
      </c>
      <c r="AD489" s="147" t="str">
        <f t="shared" ref="AD489" si="53">IF(($AF481+$AJ481)&lt;0,$AK489,$AK490)</f>
        <v>You look at your posterity and wonder if they will guard traditions for maintaining family cohesion. You’re probably not thinking as much about how authentic they can be without risking exclusion for who they uniquely are.</v>
      </c>
      <c r="AE489" s="22"/>
      <c r="AF489" s="22"/>
      <c r="AG489" s="22"/>
      <c r="AH489" s="22"/>
      <c r="AI489" s="22"/>
      <c r="AJ489" s="22"/>
      <c r="AK489" s="154" t="s">
        <v>338</v>
      </c>
      <c r="AL489" s="22"/>
      <c r="AM489" s="22"/>
      <c r="AN489" s="22"/>
      <c r="AO489" s="22"/>
      <c r="AP489" s="22"/>
      <c r="AQ489" s="22"/>
      <c r="AR489" s="22"/>
      <c r="AS489" s="22"/>
      <c r="AT489" s="22"/>
      <c r="AU489" s="22"/>
      <c r="AV489" s="22"/>
      <c r="AW489" s="22"/>
      <c r="AX489" s="22"/>
      <c r="AY489" s="22"/>
      <c r="AZ489" s="22"/>
      <c r="BA489" s="22"/>
      <c r="BB489" s="22"/>
      <c r="BC489" s="22"/>
      <c r="BD489" s="22" t="s">
        <v>136</v>
      </c>
    </row>
    <row r="490" spans="1:56" ht="15" customHeight="1" x14ac:dyDescent="0.3">
      <c r="A490" s="16"/>
      <c r="B490" s="49"/>
      <c r="C490" s="51"/>
      <c r="D490" s="16"/>
      <c r="E490" s="17"/>
      <c r="F490" s="120"/>
      <c r="G490" s="120"/>
      <c r="H490" s="120"/>
      <c r="I490" s="120"/>
      <c r="J490" s="120"/>
      <c r="K490" s="120"/>
      <c r="L490" s="120"/>
      <c r="M490" s="120"/>
      <c r="N490" s="17"/>
      <c r="O490" s="17"/>
      <c r="P490" s="22"/>
      <c r="Q490" s="22"/>
      <c r="R490" s="22"/>
      <c r="S490" s="22"/>
      <c r="T490" s="22"/>
      <c r="U490" s="22"/>
      <c r="V490" s="22"/>
      <c r="W490" s="22"/>
      <c r="X490" s="22"/>
      <c r="Y490" s="22"/>
      <c r="Z490" s="22"/>
      <c r="AA490" s="22"/>
      <c r="AB490" s="22"/>
      <c r="AC490" s="202"/>
      <c r="AD490" s="22" t="str">
        <f>AD489</f>
        <v>You look at your posterity and wonder if they will guard traditions for maintaining family cohesion. You’re probably not thinking as much about how authentic they can be without risking exclusion for who they uniquely are.</v>
      </c>
      <c r="AE490" s="22"/>
      <c r="AF490" s="22"/>
      <c r="AG490" s="22"/>
      <c r="AH490" s="22"/>
      <c r="AI490" s="22"/>
      <c r="AJ490" s="22"/>
      <c r="AK490" s="154" t="s">
        <v>339</v>
      </c>
      <c r="AL490" s="22"/>
      <c r="AM490" s="22"/>
      <c r="AN490" s="22"/>
      <c r="AO490" s="22"/>
      <c r="AP490" s="22"/>
      <c r="AQ490" s="22"/>
      <c r="AR490" s="22"/>
      <c r="AS490" s="22"/>
      <c r="AT490" s="22"/>
      <c r="AU490" s="22"/>
      <c r="AV490" s="22"/>
      <c r="AW490" s="22"/>
      <c r="AX490" s="22"/>
      <c r="AY490" s="22"/>
      <c r="AZ490" s="22"/>
      <c r="BA490" s="22"/>
      <c r="BB490" s="22"/>
      <c r="BC490" s="22"/>
      <c r="BD490" s="22" t="s">
        <v>136</v>
      </c>
    </row>
    <row r="491" spans="1:56" ht="15" customHeight="1" x14ac:dyDescent="0.3">
      <c r="A491" s="16"/>
      <c r="B491" s="49"/>
      <c r="C491" s="51"/>
      <c r="D491" s="16"/>
      <c r="E491" s="17"/>
      <c r="F491" s="120"/>
      <c r="G491" s="19"/>
      <c r="H491" s="19"/>
      <c r="I491" s="19"/>
      <c r="J491" s="19"/>
      <c r="K491" s="19"/>
      <c r="L491" s="19"/>
      <c r="M491" s="19"/>
      <c r="N491" s="17"/>
      <c r="O491" s="17"/>
      <c r="P491" s="22"/>
      <c r="Q491" s="22"/>
      <c r="R491" s="22"/>
      <c r="S491" s="22"/>
      <c r="T491" s="22"/>
      <c r="U491" s="22"/>
      <c r="V491" s="22"/>
      <c r="W491" s="22"/>
      <c r="X491" s="22"/>
      <c r="Y491" s="22"/>
      <c r="Z491" s="22"/>
      <c r="AA491" s="101">
        <f ca="1">IF(J483&gt;$AA$1,1,0)</f>
        <v>1</v>
      </c>
      <c r="AB491" s="106" t="s">
        <v>143</v>
      </c>
      <c r="AC491" s="200" t="str">
        <f ca="1">IF(AND($AA$1&gt;J482,$AA$1&lt;J483,AN$3=20),AD492,AD491)</f>
        <v>You look at your posterity and wonder if they will guard traditions for maintaining family cohesion. You’re probably not thinking as much about how authentic they can be without risking exclusion for who they uniquely are.</v>
      </c>
      <c r="AD491" s="22" t="str">
        <f ca="1">AC489</f>
        <v>You look at your posterity and wonder if they will guard traditions for maintaining family cohesion. You’re probably not thinking as much about how authentic they can be without risking exclusion for who they uniquely are.</v>
      </c>
      <c r="AE491" s="111"/>
      <c r="AF491" s="111"/>
      <c r="AG491" s="111"/>
      <c r="AH491" s="22"/>
      <c r="AI491" s="22"/>
      <c r="AJ491" s="22"/>
      <c r="AK491" s="22"/>
      <c r="AL491" s="22"/>
      <c r="AM491" s="22"/>
      <c r="AN491" s="22"/>
      <c r="AO491" s="22"/>
      <c r="AP491" s="22"/>
      <c r="AQ491" s="22"/>
      <c r="AR491" s="22"/>
      <c r="AS491" s="22"/>
      <c r="AT491" s="22"/>
      <c r="AU491" s="22"/>
      <c r="AV491" s="22"/>
      <c r="AW491" s="22"/>
      <c r="AX491" s="22"/>
      <c r="AY491" s="22"/>
      <c r="AZ491" s="22"/>
      <c r="BA491" s="22"/>
      <c r="BB491" s="22"/>
      <c r="BC491" s="22"/>
      <c r="BD491" s="22" t="s">
        <v>136</v>
      </c>
    </row>
    <row r="492" spans="1:56" ht="15" customHeight="1" x14ac:dyDescent="0.3">
      <c r="A492" s="16"/>
      <c r="B492" s="49"/>
      <c r="C492" s="51"/>
      <c r="D492" s="16"/>
      <c r="E492" s="17"/>
      <c r="F492" s="120"/>
      <c r="G492" s="19"/>
      <c r="H492" s="19"/>
      <c r="I492" s="19"/>
      <c r="J492" s="19"/>
      <c r="K492" s="19"/>
      <c r="L492" s="19"/>
      <c r="M492" s="19"/>
      <c r="N492" s="17"/>
      <c r="O492" s="17"/>
      <c r="P492" s="22"/>
      <c r="Q492" s="22"/>
      <c r="R492" s="22"/>
      <c r="S492" s="22"/>
      <c r="T492" s="22"/>
      <c r="U492" s="22"/>
      <c r="V492" s="22"/>
      <c r="W492" s="22"/>
      <c r="X492" s="22"/>
      <c r="Y492" s="22"/>
      <c r="Z492" s="22"/>
      <c r="AA492" s="22"/>
      <c r="AB492" s="22"/>
      <c r="AC492" s="22"/>
      <c r="AD492"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492" s="22"/>
      <c r="AF492" s="22"/>
      <c r="AG492" s="22"/>
      <c r="AH492" s="22"/>
      <c r="AI492" s="22"/>
      <c r="AJ492" s="22"/>
      <c r="AK492" s="22"/>
      <c r="AL492" s="22"/>
      <c r="AM492" s="22"/>
      <c r="AN492" s="22"/>
      <c r="AO492" s="22"/>
      <c r="AP492" s="22"/>
      <c r="AQ492" s="22"/>
      <c r="AR492" s="22"/>
      <c r="AS492" s="22"/>
      <c r="AT492" s="22"/>
      <c r="AU492" s="22"/>
      <c r="AV492" s="22"/>
      <c r="AW492" s="22"/>
      <c r="AX492" s="22"/>
      <c r="AY492" s="22"/>
      <c r="AZ492" s="22"/>
      <c r="BA492" s="22"/>
      <c r="BB492" s="22"/>
      <c r="BC492" s="22"/>
      <c r="BD492" s="22" t="s">
        <v>136</v>
      </c>
    </row>
    <row r="493" spans="1:56" ht="15" customHeight="1" x14ac:dyDescent="0.3">
      <c r="A493" s="16"/>
      <c r="B493" s="49"/>
      <c r="C493" s="51"/>
      <c r="D493" s="16"/>
      <c r="E493" s="17"/>
      <c r="F493" s="120"/>
      <c r="G493" s="112" t="str">
        <f>IF(OR($H$2="",J503=""),"",J503+((365.25*$H$2)/4))</f>
        <v/>
      </c>
      <c r="H493" s="19"/>
      <c r="I493" s="19"/>
      <c r="J493" s="19"/>
      <c r="K493" s="19"/>
      <c r="L493" s="19"/>
      <c r="M493" s="112" t="str">
        <f>IF(OR($H$2="",J451=""),"",J451+((365.25*$H$2)/4))</f>
        <v/>
      </c>
      <c r="N493" s="17"/>
      <c r="O493" s="17"/>
      <c r="P493" s="22"/>
      <c r="Q493" s="22"/>
      <c r="R493" s="22"/>
      <c r="S493" s="22"/>
      <c r="T493" s="22"/>
      <c r="U493" s="22"/>
      <c r="V493" s="22"/>
      <c r="W493" s="22"/>
      <c r="X493" s="22"/>
      <c r="Y493" s="22"/>
      <c r="Z493" s="22"/>
      <c r="AA493" s="22"/>
      <c r="AB493" s="22"/>
      <c r="AC493" s="22"/>
      <c r="AD493" s="22"/>
      <c r="AE493" s="22"/>
      <c r="AF493" s="22"/>
      <c r="AG493" s="22"/>
      <c r="AH493" s="22"/>
      <c r="AI493" s="22"/>
      <c r="AJ493" s="22"/>
      <c r="AK493" s="22"/>
      <c r="AL493" s="22"/>
      <c r="AM493" s="22"/>
      <c r="AN493" s="22"/>
      <c r="AO493" s="22"/>
      <c r="AP493" s="22"/>
      <c r="AQ493" s="22"/>
      <c r="AR493" s="22"/>
      <c r="AS493" s="22"/>
      <c r="AT493" s="22"/>
      <c r="AU493" s="22"/>
      <c r="AV493" s="22"/>
      <c r="AW493" s="22"/>
      <c r="AX493" s="22"/>
      <c r="AY493" s="22"/>
      <c r="AZ493" s="22"/>
      <c r="BA493" s="22"/>
      <c r="BB493" s="22"/>
      <c r="BC493" s="22"/>
      <c r="BD493" s="22" t="s">
        <v>136</v>
      </c>
    </row>
    <row r="494" spans="1:56" ht="15" customHeight="1" x14ac:dyDescent="0.3">
      <c r="A494" s="16"/>
      <c r="B494" s="49"/>
      <c r="C494" s="51"/>
      <c r="D494" s="16"/>
      <c r="E494" s="17"/>
      <c r="F494" s="120"/>
      <c r="G494" s="19"/>
      <c r="H494" s="19"/>
      <c r="I494" s="19"/>
      <c r="J494" s="19"/>
      <c r="K494" s="19"/>
      <c r="L494" s="19"/>
      <c r="M494" s="19"/>
      <c r="N494" s="17"/>
      <c r="O494" s="17"/>
      <c r="P494" s="22"/>
      <c r="Q494" s="22"/>
      <c r="R494" s="22"/>
      <c r="S494" s="22"/>
      <c r="T494" s="22"/>
      <c r="U494" s="22"/>
      <c r="V494" s="22"/>
      <c r="W494" s="22"/>
      <c r="X494" s="22"/>
      <c r="Y494" s="22"/>
      <c r="Z494" s="22"/>
      <c r="AA494" s="22"/>
      <c r="AB494" s="22"/>
      <c r="AC494" s="22"/>
      <c r="AD494" s="22"/>
      <c r="AE494" s="22"/>
      <c r="AF494" s="22"/>
      <c r="AG494" s="22"/>
      <c r="AH494" s="22"/>
      <c r="AI494" s="22"/>
      <c r="AJ494" s="22"/>
      <c r="AK494" s="22"/>
      <c r="AL494" s="22"/>
      <c r="AM494" s="22"/>
      <c r="AN494" s="22"/>
      <c r="AO494" s="22"/>
      <c r="AP494" s="22"/>
      <c r="AQ494" s="22"/>
      <c r="AR494" s="22"/>
      <c r="AS494" s="22"/>
      <c r="AT494" s="22"/>
      <c r="AU494" s="22"/>
      <c r="AV494" s="22"/>
      <c r="AW494" s="22"/>
      <c r="AX494" s="22"/>
      <c r="AY494" s="22"/>
      <c r="AZ494" s="22"/>
      <c r="BA494" s="22"/>
      <c r="BB494" s="22"/>
      <c r="BC494" s="22"/>
      <c r="BD494" s="22" t="s">
        <v>136</v>
      </c>
    </row>
    <row r="495" spans="1:56" ht="15" customHeight="1" x14ac:dyDescent="0.3">
      <c r="A495" s="16"/>
      <c r="B495" s="49"/>
      <c r="C495" s="51"/>
      <c r="D495" s="16"/>
      <c r="E495" s="17"/>
      <c r="F495" s="120"/>
      <c r="G495" s="19"/>
      <c r="H495" s="19"/>
      <c r="I495" s="19"/>
      <c r="J495" s="19"/>
      <c r="K495" s="19"/>
      <c r="L495" s="19"/>
      <c r="M495" s="19"/>
      <c r="N495" s="17"/>
      <c r="O495" s="17"/>
      <c r="P495" s="22"/>
      <c r="Q495" s="22"/>
      <c r="R495" s="22"/>
      <c r="S495" s="22"/>
      <c r="T495" s="22"/>
      <c r="U495" s="22"/>
      <c r="V495" s="22"/>
      <c r="W495" s="22"/>
      <c r="X495" s="22"/>
      <c r="Y495" s="22"/>
      <c r="Z495" s="22"/>
      <c r="AA495" s="22"/>
      <c r="AB495" s="22"/>
      <c r="AC495" s="22"/>
      <c r="AD495" s="22"/>
      <c r="AE495" s="22"/>
      <c r="AF495" s="22"/>
      <c r="AG495" s="22"/>
      <c r="AH495" s="22"/>
      <c r="AI495" s="22"/>
      <c r="AJ495" s="22"/>
      <c r="AK495" s="22"/>
      <c r="AL495" s="22"/>
      <c r="AM495" s="22"/>
      <c r="AN495" s="22"/>
      <c r="AO495" s="22"/>
      <c r="AP495" s="22"/>
      <c r="AQ495" s="22"/>
      <c r="AR495" s="22"/>
      <c r="AS495" s="22"/>
      <c r="AT495" s="22"/>
      <c r="AU495" s="22"/>
      <c r="AV495" s="22"/>
      <c r="AW495" s="22"/>
      <c r="AX495" s="22"/>
      <c r="AY495" s="22"/>
      <c r="AZ495" s="22"/>
      <c r="BA495" s="22"/>
      <c r="BB495" s="22"/>
      <c r="BC495" s="22"/>
      <c r="BD495" s="22" t="s">
        <v>136</v>
      </c>
    </row>
    <row r="496" spans="1:56" ht="15" customHeight="1" x14ac:dyDescent="0.3">
      <c r="A496" s="16"/>
      <c r="B496" s="49"/>
      <c r="C496" s="51"/>
      <c r="D496" s="16"/>
      <c r="E496" s="17"/>
      <c r="F496" s="120"/>
      <c r="G496" s="120"/>
      <c r="H496" s="120"/>
      <c r="I496" s="120"/>
      <c r="J496" s="120"/>
      <c r="K496" s="120"/>
      <c r="L496" s="120"/>
      <c r="M496" s="120"/>
      <c r="N496" s="120"/>
      <c r="O496" s="17"/>
      <c r="P496" s="22"/>
      <c r="Q496" s="22"/>
      <c r="R496" s="22"/>
      <c r="S496" s="22"/>
      <c r="T496" s="22"/>
      <c r="U496" s="22"/>
      <c r="V496" s="22"/>
      <c r="W496" s="22"/>
      <c r="X496" s="22"/>
      <c r="Y496" s="22"/>
      <c r="Z496" s="22"/>
      <c r="AA496" s="22"/>
      <c r="AB496" s="22"/>
      <c r="AC496" s="22"/>
      <c r="AD496" s="22"/>
      <c r="AE496" s="22"/>
      <c r="AF496" s="22"/>
      <c r="AG496" s="22"/>
      <c r="AH496" s="22"/>
      <c r="AI496" s="22"/>
      <c r="AJ496" s="22"/>
      <c r="AK496" s="22"/>
      <c r="AL496" s="22"/>
      <c r="AM496" s="22"/>
      <c r="AN496" s="22"/>
      <c r="AO496" s="22"/>
      <c r="AP496" s="22"/>
      <c r="AQ496" s="22"/>
      <c r="AR496" s="22"/>
      <c r="AS496" s="22"/>
      <c r="AT496" s="22"/>
      <c r="AU496" s="22"/>
      <c r="AV496" s="22"/>
      <c r="AW496" s="22"/>
      <c r="AX496" s="22"/>
      <c r="AY496" s="22"/>
      <c r="AZ496" s="22"/>
      <c r="BA496" s="22"/>
      <c r="BB496" s="22"/>
      <c r="BC496" s="22"/>
      <c r="BD496" s="22" t="s">
        <v>136</v>
      </c>
    </row>
    <row r="497" spans="1:56" ht="15" customHeight="1" x14ac:dyDescent="0.3">
      <c r="A497" s="16"/>
      <c r="B497" s="49"/>
      <c r="C497" s="51"/>
      <c r="D497" s="16"/>
      <c r="E497" s="17"/>
      <c r="F497" s="120"/>
      <c r="G497" s="105" t="str">
        <f>IF(OR(G493="",$H$2=""),"",G493-((365.25*$H$2)/16))</f>
        <v/>
      </c>
      <c r="H497" s="19"/>
      <c r="I497" s="19"/>
      <c r="J497" s="19"/>
      <c r="K497" s="19"/>
      <c r="L497" s="19"/>
      <c r="M497" s="110" t="str">
        <f>IF(OR(M493="",$H$2=""),"",M493+((365.25*$H$2)/16))</f>
        <v/>
      </c>
      <c r="N497" s="17"/>
      <c r="O497" s="17"/>
      <c r="P497" s="22"/>
      <c r="Q497" s="22"/>
      <c r="R497" s="22"/>
      <c r="S497" s="22"/>
      <c r="T497" s="22"/>
      <c r="U497" s="22"/>
      <c r="V497" s="22"/>
      <c r="W497" s="22"/>
      <c r="X497" s="22"/>
      <c r="Y497" s="22"/>
      <c r="Z497" s="22"/>
      <c r="AA497" s="22"/>
      <c r="AB497" s="22"/>
      <c r="AC497" s="22"/>
      <c r="AD497" s="22"/>
      <c r="AE497" s="22"/>
      <c r="AF497" s="22"/>
      <c r="AG497" s="22"/>
      <c r="AH497" s="22"/>
      <c r="AI497" s="22"/>
      <c r="AJ497" s="22"/>
      <c r="AK497" s="22"/>
      <c r="AL497" s="22"/>
      <c r="AM497" s="22"/>
      <c r="AN497" s="22"/>
      <c r="AO497" s="22"/>
      <c r="AP497" s="22"/>
      <c r="AQ497" s="22"/>
      <c r="AR497" s="22"/>
      <c r="AS497" s="22"/>
      <c r="AT497" s="22"/>
      <c r="AU497" s="22"/>
      <c r="AV497" s="22"/>
      <c r="AW497" s="22"/>
      <c r="AX497" s="22"/>
      <c r="AY497" s="22"/>
      <c r="AZ497" s="22"/>
      <c r="BA497" s="22"/>
      <c r="BB497" s="22"/>
      <c r="BC497" s="22"/>
      <c r="BD497" s="22" t="s">
        <v>136</v>
      </c>
    </row>
    <row r="498" spans="1:56" ht="15" customHeight="1" x14ac:dyDescent="0.3">
      <c r="A498" s="16"/>
      <c r="B498" s="51"/>
      <c r="C498" s="49" t="s">
        <v>340</v>
      </c>
      <c r="D498" s="16"/>
      <c r="E498" s="17"/>
      <c r="F498" s="120"/>
      <c r="G498" s="19"/>
      <c r="H498" s="19"/>
      <c r="I498" s="19"/>
      <c r="J498" s="19"/>
      <c r="K498" s="19"/>
      <c r="L498" s="19"/>
      <c r="M498" s="19"/>
      <c r="N498" s="17"/>
      <c r="O498" s="17"/>
      <c r="P498" s="22"/>
      <c r="Q498" s="22"/>
      <c r="R498" s="22"/>
      <c r="S498" s="22"/>
      <c r="T498" s="22"/>
      <c r="U498" s="22"/>
      <c r="V498" s="22"/>
      <c r="W498" s="22"/>
      <c r="X498" s="22"/>
      <c r="Y498" s="22"/>
      <c r="Z498" s="22"/>
      <c r="AA498" s="22"/>
      <c r="AB498" s="22"/>
      <c r="AC498" s="22"/>
      <c r="AD498" s="22"/>
      <c r="AE498" s="22"/>
      <c r="AF498" s="22"/>
      <c r="AG498" s="22"/>
      <c r="AH498" s="22"/>
      <c r="AI498" s="22"/>
      <c r="AJ498" s="22"/>
      <c r="AK498" s="22"/>
      <c r="AL498" s="22"/>
      <c r="AM498" s="22"/>
      <c r="AN498" s="22"/>
      <c r="AO498" s="22"/>
      <c r="AP498" s="22"/>
      <c r="AQ498" s="22"/>
      <c r="AR498" s="22"/>
      <c r="AS498" s="22"/>
      <c r="AT498" s="22"/>
      <c r="AU498" s="22"/>
      <c r="AV498" s="22"/>
      <c r="AW498" s="22"/>
      <c r="AX498" s="22"/>
      <c r="AY498" s="22"/>
      <c r="AZ498" s="22"/>
      <c r="BA498" s="22"/>
      <c r="BB498" s="22"/>
      <c r="BC498" s="22"/>
      <c r="BD498" s="22" t="s">
        <v>136</v>
      </c>
    </row>
    <row r="499" spans="1:56" ht="15" customHeight="1" x14ac:dyDescent="0.3">
      <c r="A499" s="16"/>
      <c r="B499" s="51"/>
      <c r="C499" s="49"/>
      <c r="D499" s="16"/>
      <c r="E499" s="17"/>
      <c r="F499" s="120"/>
      <c r="G499" s="19"/>
      <c r="H499" s="19"/>
      <c r="I499" s="19"/>
      <c r="J499" s="19"/>
      <c r="K499" s="19"/>
      <c r="L499" s="19"/>
      <c r="M499" s="19"/>
      <c r="N499" s="17"/>
      <c r="O499" s="17"/>
      <c r="P499" s="22"/>
      <c r="Q499" s="22"/>
      <c r="R499" s="22"/>
      <c r="S499" s="22"/>
      <c r="T499" s="22"/>
      <c r="U499" s="22"/>
      <c r="V499" s="22"/>
      <c r="W499" s="22"/>
      <c r="X499" s="22"/>
      <c r="Y499" s="22"/>
      <c r="Z499" s="22"/>
      <c r="AA499" s="22"/>
      <c r="AB499" s="22"/>
      <c r="AC499" s="22"/>
      <c r="AD499" s="22"/>
      <c r="AE499" s="22"/>
      <c r="AF499" s="22"/>
      <c r="AG499" s="22"/>
      <c r="AH499" s="22"/>
      <c r="AI499" s="22"/>
      <c r="AJ499" s="22"/>
      <c r="AK499" s="22"/>
      <c r="AL499" s="22"/>
      <c r="AM499" s="22"/>
      <c r="AN499" s="22"/>
      <c r="AO499" s="22"/>
      <c r="AP499" s="22"/>
      <c r="AQ499" s="22"/>
      <c r="AR499" s="22"/>
      <c r="AS499" s="22"/>
      <c r="AT499" s="22"/>
      <c r="AU499" s="22"/>
      <c r="AV499" s="22"/>
      <c r="AW499" s="22"/>
      <c r="AX499" s="22"/>
      <c r="AY499" s="22"/>
      <c r="AZ499" s="22"/>
      <c r="BA499" s="22"/>
      <c r="BB499" s="22"/>
      <c r="BC499" s="22"/>
      <c r="BD499" s="22" t="s">
        <v>136</v>
      </c>
    </row>
    <row r="500" spans="1:56" ht="15" customHeight="1" x14ac:dyDescent="0.3">
      <c r="A500" s="16"/>
      <c r="B500" s="51"/>
      <c r="C500" s="49"/>
      <c r="D500" s="16"/>
      <c r="E500" s="17"/>
      <c r="F500" s="120"/>
      <c r="G500" s="19"/>
      <c r="H500" s="107" t="str">
        <f>IF(OR(J503="",$H$2=""),"",J503+((365.25*$H$2)/8))</f>
        <v/>
      </c>
      <c r="I500" s="19"/>
      <c r="J500" s="19"/>
      <c r="K500" s="19"/>
      <c r="L500" s="114" t="str">
        <f>IF(OR(M493="",$H$2=""),"",M493+((365.25*$H$2)/8))</f>
        <v/>
      </c>
      <c r="M500" s="19"/>
      <c r="N500" s="17"/>
      <c r="O500" s="17"/>
      <c r="P500" s="22"/>
      <c r="Q500" s="22"/>
      <c r="R500" s="22"/>
      <c r="S500" s="22"/>
      <c r="T500" s="22"/>
      <c r="U500" s="22"/>
      <c r="V500" s="22"/>
      <c r="W500" s="22"/>
      <c r="X500" s="22"/>
      <c r="Y500" s="22"/>
      <c r="Z500" s="22"/>
      <c r="AA500" s="22"/>
      <c r="AB500" s="22"/>
      <c r="AC500" s="22"/>
      <c r="AD500" s="22"/>
      <c r="AE500" s="22"/>
      <c r="AF500" s="22"/>
      <c r="AG500" s="22"/>
      <c r="AH500" s="22"/>
      <c r="AI500" s="22"/>
      <c r="AJ500" s="22"/>
      <c r="AK500" s="22"/>
      <c r="AL500" s="22"/>
      <c r="AM500" s="22"/>
      <c r="AN500" s="22"/>
      <c r="AO500" s="22"/>
      <c r="AP500" s="22"/>
      <c r="AQ500" s="22"/>
      <c r="AR500" s="22"/>
      <c r="AS500" s="22"/>
      <c r="AT500" s="22"/>
      <c r="AU500" s="22"/>
      <c r="AV500" s="22"/>
      <c r="AW500" s="22"/>
      <c r="AX500" s="22"/>
      <c r="AY500" s="22"/>
      <c r="AZ500" s="22"/>
      <c r="BA500" s="22"/>
      <c r="BB500" s="22"/>
      <c r="BC500" s="22"/>
      <c r="BD500" s="22" t="s">
        <v>136</v>
      </c>
    </row>
    <row r="501" spans="1:56" ht="15" customHeight="1" x14ac:dyDescent="0.3">
      <c r="A501" s="16"/>
      <c r="B501" s="51"/>
      <c r="C501" s="49"/>
      <c r="D501" s="16"/>
      <c r="E501" s="17"/>
      <c r="F501" s="120"/>
      <c r="G501" s="19"/>
      <c r="H501" s="19"/>
      <c r="I501" s="19"/>
      <c r="J501" s="19"/>
      <c r="K501" s="19"/>
      <c r="L501" s="19"/>
      <c r="M501" s="19"/>
      <c r="N501" s="17"/>
      <c r="O501" s="17"/>
      <c r="P501" s="22"/>
      <c r="Q501" s="22"/>
      <c r="R501" s="22"/>
      <c r="S501" s="22"/>
      <c r="T501" s="22"/>
      <c r="U501" s="22"/>
      <c r="V501" s="22"/>
      <c r="W501" s="22"/>
      <c r="X501" s="22"/>
      <c r="Y501" s="22"/>
      <c r="Z501" s="22"/>
      <c r="AA501" s="22"/>
      <c r="AB501" s="22"/>
      <c r="AC501" s="22"/>
      <c r="AD501" s="22"/>
      <c r="AE501" s="22"/>
      <c r="AF501" s="22"/>
      <c r="AG501" s="22"/>
      <c r="AH501" s="22"/>
      <c r="AI501" s="22"/>
      <c r="AJ501" s="22"/>
      <c r="AK501" s="22"/>
      <c r="AL501" s="22"/>
      <c r="AM501" s="22"/>
      <c r="AN501" s="22"/>
      <c r="AO501" s="22"/>
      <c r="AP501" s="22"/>
      <c r="AQ501" s="22"/>
      <c r="AR501" s="22"/>
      <c r="AS501" s="22"/>
      <c r="AT501" s="22"/>
      <c r="AU501" s="22"/>
      <c r="AV501" s="22"/>
      <c r="AW501" s="22"/>
      <c r="AX501" s="22"/>
      <c r="AY501" s="22"/>
      <c r="AZ501" s="22"/>
      <c r="BA501" s="22"/>
      <c r="BB501" s="22"/>
      <c r="BC501" s="22"/>
      <c r="BD501" s="22" t="s">
        <v>136</v>
      </c>
    </row>
    <row r="502" spans="1:56" ht="15" customHeight="1" x14ac:dyDescent="0.3">
      <c r="A502" s="16"/>
      <c r="B502" s="51"/>
      <c r="C502" s="49"/>
      <c r="D502" s="16"/>
      <c r="E502" s="17"/>
      <c r="F502" s="120"/>
      <c r="G502" s="19"/>
      <c r="H502" s="19"/>
      <c r="I502" s="115" t="str">
        <f>IF(OR(J503="",$H$2=""),"",J503+((365.25*$H$2)/16))</f>
        <v/>
      </c>
      <c r="J502" s="19"/>
      <c r="K502" s="105" t="str">
        <f>IF(OR(J503="",$H$2=""),"",J503-((365.25*$H$2)/16))</f>
        <v/>
      </c>
      <c r="L502" s="19"/>
      <c r="M502" s="19"/>
      <c r="N502" s="17"/>
      <c r="O502" s="17"/>
      <c r="P502" s="22"/>
      <c r="Q502" s="22"/>
      <c r="R502" s="22"/>
      <c r="S502" s="22"/>
      <c r="T502" s="22"/>
      <c r="U502" s="22"/>
      <c r="V502" s="22"/>
      <c r="W502" s="22"/>
      <c r="X502" s="22"/>
      <c r="Y502" s="22"/>
      <c r="Z502" s="22"/>
      <c r="AA502" s="22"/>
      <c r="AB502" s="22"/>
      <c r="AC502" s="22"/>
      <c r="AD502" s="22"/>
      <c r="AE502" s="22"/>
      <c r="AF502" s="22"/>
      <c r="AG502" s="22"/>
      <c r="AH502" s="22"/>
      <c r="AI502" s="22"/>
      <c r="AJ502" s="22"/>
      <c r="AK502" s="22"/>
      <c r="AL502" s="22"/>
      <c r="AM502" s="22"/>
      <c r="AN502" s="22"/>
      <c r="AO502" s="22"/>
      <c r="AP502" s="22"/>
      <c r="AQ502" s="22"/>
      <c r="AR502" s="22"/>
      <c r="AS502" s="22"/>
      <c r="AT502" s="22"/>
      <c r="AU502" s="22"/>
      <c r="AV502" s="22"/>
      <c r="AW502" s="22"/>
      <c r="AX502" s="22"/>
      <c r="AY502" s="22"/>
      <c r="AZ502" s="22"/>
      <c r="BA502" s="22"/>
      <c r="BB502" s="22"/>
      <c r="BC502" s="22"/>
      <c r="BD502" s="22" t="s">
        <v>136</v>
      </c>
    </row>
    <row r="503" spans="1:56" ht="15" customHeight="1" x14ac:dyDescent="0.3">
      <c r="A503" s="16"/>
      <c r="B503" s="51"/>
      <c r="C503" s="49"/>
      <c r="D503" s="16"/>
      <c r="E503" s="17"/>
      <c r="F503" s="120"/>
      <c r="G503" s="19"/>
      <c r="H503" s="19"/>
      <c r="I503" s="19"/>
      <c r="J503" s="116" t="str">
        <f>IF(OR($H$2="",M493=""),"",M493+((365.25*$H$2)/4))</f>
        <v/>
      </c>
      <c r="K503" s="19"/>
      <c r="L503" s="19"/>
      <c r="M503" s="19"/>
      <c r="N503" s="17"/>
      <c r="O503" s="17"/>
      <c r="P503" s="22"/>
      <c r="Q503" s="22"/>
      <c r="R503" s="22"/>
      <c r="S503" s="22"/>
      <c r="T503" s="22"/>
      <c r="U503" s="22"/>
      <c r="V503" s="22"/>
      <c r="W503" s="22"/>
      <c r="X503" s="22"/>
      <c r="Y503" s="22"/>
      <c r="Z503" s="22"/>
      <c r="AA503" s="22"/>
      <c r="AB503" s="22"/>
      <c r="AC503" s="22"/>
      <c r="AD503" s="22"/>
      <c r="AE503" s="22"/>
      <c r="AF503" s="22"/>
      <c r="AG503" s="22"/>
      <c r="AH503" s="22"/>
      <c r="AI503" s="22"/>
      <c r="AJ503" s="22"/>
      <c r="AK503" s="22"/>
      <c r="AL503" s="22"/>
      <c r="AM503" s="22"/>
      <c r="AN503" s="22"/>
      <c r="AO503" s="22"/>
      <c r="AP503" s="22"/>
      <c r="AQ503" s="22"/>
      <c r="AR503" s="22"/>
      <c r="AS503" s="22"/>
      <c r="AT503" s="22"/>
      <c r="AU503" s="22"/>
      <c r="AV503" s="22"/>
      <c r="AW503" s="22"/>
      <c r="AX503" s="22"/>
      <c r="AY503" s="22"/>
      <c r="AZ503" s="22"/>
      <c r="BA503" s="22"/>
      <c r="BB503" s="22"/>
      <c r="BC503" s="22"/>
      <c r="BD503" s="22" t="s">
        <v>136</v>
      </c>
    </row>
    <row r="504" spans="1:56" ht="15" customHeight="1" x14ac:dyDescent="0.3">
      <c r="A504" s="16"/>
      <c r="B504" s="51"/>
      <c r="C504" s="49"/>
      <c r="D504" s="16"/>
      <c r="E504" s="17"/>
      <c r="F504" s="120"/>
      <c r="G504" s="19"/>
      <c r="H504" s="19"/>
      <c r="I504" s="19"/>
      <c r="J504" s="116"/>
      <c r="K504" s="19"/>
      <c r="L504" s="19"/>
      <c r="M504" s="19"/>
      <c r="N504" s="17"/>
      <c r="O504" s="17"/>
      <c r="P504" s="22"/>
      <c r="Q504" s="22"/>
      <c r="R504" s="22"/>
      <c r="S504" s="22"/>
      <c r="T504" s="22"/>
      <c r="U504" s="22"/>
      <c r="V504" s="22"/>
      <c r="W504" s="22"/>
      <c r="X504" s="22"/>
      <c r="Y504" s="22"/>
      <c r="Z504" s="22"/>
      <c r="AA504" s="22"/>
      <c r="AB504" s="22"/>
      <c r="AC504" s="22"/>
      <c r="AD504" s="22"/>
      <c r="AE504" s="22"/>
      <c r="AF504" s="22"/>
      <c r="AG504" s="22"/>
      <c r="AH504" s="22"/>
      <c r="AI504" s="22"/>
      <c r="AJ504" s="22"/>
      <c r="AK504" s="22"/>
      <c r="AL504" s="22"/>
      <c r="AM504" s="22"/>
      <c r="AN504" s="22"/>
      <c r="AO504" s="22"/>
      <c r="AP504" s="22"/>
      <c r="AQ504" s="22"/>
      <c r="AR504" s="22"/>
      <c r="AS504" s="22"/>
      <c r="AT504" s="22"/>
      <c r="AU504" s="22"/>
      <c r="AV504" s="22"/>
      <c r="AW504" s="22"/>
      <c r="AX504" s="22"/>
      <c r="AY504" s="22"/>
      <c r="AZ504" s="22"/>
      <c r="BA504" s="22"/>
      <c r="BB504" s="22"/>
      <c r="BC504" s="22"/>
      <c r="BD504" s="22" t="s">
        <v>136</v>
      </c>
    </row>
    <row r="505" spans="1:56" ht="15" customHeight="1" x14ac:dyDescent="0.3">
      <c r="A505" s="16"/>
      <c r="B505" s="51"/>
      <c r="C505" s="49"/>
      <c r="D505" s="16"/>
      <c r="E505" s="17"/>
      <c r="F505" s="117" t="str">
        <f>IF(F506="","",AD480)</f>
        <v>Your psychosocial journey as a vulnerable elder</v>
      </c>
      <c r="G505" s="19"/>
      <c r="H505" s="19"/>
      <c r="I505" s="19"/>
      <c r="J505" s="19"/>
      <c r="K505" s="19"/>
      <c r="L505" s="19"/>
      <c r="M505" s="19"/>
      <c r="N505" s="17"/>
      <c r="O505" s="17"/>
      <c r="P505" s="22"/>
      <c r="Q505" s="22"/>
      <c r="R505" s="22"/>
      <c r="S505" s="22"/>
      <c r="T505" s="22"/>
      <c r="U505" s="22"/>
      <c r="V505" s="22"/>
      <c r="W505" s="22"/>
      <c r="X505" s="22"/>
      <c r="Y505" s="22"/>
      <c r="Z505" s="22"/>
      <c r="AA505" s="22"/>
      <c r="AB505" s="22"/>
      <c r="AC505" s="22"/>
      <c r="AD505" s="22"/>
      <c r="AE505" s="22"/>
      <c r="AF505" s="22"/>
      <c r="AG505" s="22"/>
      <c r="AH505" s="22"/>
      <c r="AI505" s="22"/>
      <c r="AJ505" s="22"/>
      <c r="AK505" s="22"/>
      <c r="AL505" s="22"/>
      <c r="AM505" s="22"/>
      <c r="AN505" s="22"/>
      <c r="AO505" s="22"/>
      <c r="AP505" s="22"/>
      <c r="AQ505" s="22"/>
      <c r="AR505" s="22"/>
      <c r="AS505" s="22"/>
      <c r="AT505" s="22"/>
      <c r="AU505" s="22"/>
      <c r="AV505" s="22"/>
      <c r="AW505" s="22"/>
      <c r="AX505" s="22"/>
      <c r="AY505" s="22"/>
      <c r="AZ505" s="22"/>
      <c r="BA505" s="22"/>
      <c r="BB505" s="22"/>
      <c r="BC505" s="22"/>
      <c r="BD505" s="22" t="s">
        <v>136</v>
      </c>
    </row>
    <row r="506" spans="1:56" ht="60" customHeight="1" x14ac:dyDescent="0.3">
      <c r="A506" s="16"/>
      <c r="B506" s="51"/>
      <c r="C506" s="49"/>
      <c r="D506" s="16"/>
      <c r="E506" s="17"/>
      <c r="F506" s="119" t="str">
        <f>IF(J482="","Your psychosocial relationships",AC485)</f>
        <v>Your psychosocial relationships</v>
      </c>
      <c r="G506" s="119"/>
      <c r="H506" s="119"/>
      <c r="I506" s="119"/>
      <c r="J506" s="119"/>
      <c r="K506" s="119"/>
      <c r="L506" s="119"/>
      <c r="M506" s="119"/>
      <c r="N506" s="119"/>
      <c r="O506" s="17"/>
      <c r="P506" s="22"/>
      <c r="Q506" s="22"/>
      <c r="R506" s="22"/>
      <c r="S506" s="22"/>
      <c r="T506" s="22"/>
      <c r="U506" s="22"/>
      <c r="V506" s="22"/>
      <c r="W506" s="22"/>
      <c r="X506" s="22"/>
      <c r="Y506" s="22"/>
      <c r="Z506" s="22"/>
      <c r="AA506" s="22"/>
      <c r="AB506" s="22"/>
      <c r="AC506" s="22"/>
      <c r="AD506" s="22"/>
      <c r="AE506" s="22"/>
      <c r="AF506" s="22"/>
      <c r="AG506" s="22"/>
      <c r="AH506" s="22"/>
      <c r="AI506" s="22"/>
      <c r="AJ506" s="22"/>
      <c r="AK506" s="22"/>
      <c r="AL506" s="22"/>
      <c r="AM506" s="22"/>
      <c r="AN506" s="22"/>
      <c r="AO506" s="22"/>
      <c r="AP506" s="22"/>
      <c r="AQ506" s="22"/>
      <c r="AR506" s="22"/>
      <c r="AS506" s="22"/>
      <c r="AT506" s="22"/>
      <c r="AU506" s="22"/>
      <c r="AV506" s="22"/>
      <c r="AW506" s="22"/>
      <c r="AX506" s="22"/>
      <c r="AY506" s="22"/>
      <c r="AZ506" s="22"/>
      <c r="BA506" s="22"/>
      <c r="BB506" s="22"/>
      <c r="BC506" s="22"/>
      <c r="BD506" s="22" t="s">
        <v>136</v>
      </c>
    </row>
    <row r="507" spans="1:56" ht="60" customHeight="1" x14ac:dyDescent="0.3">
      <c r="A507" s="16"/>
      <c r="B507" s="49" t="s">
        <v>341</v>
      </c>
      <c r="C507" s="51"/>
      <c r="D507" s="16"/>
      <c r="E507" s="17"/>
      <c r="F507" s="119" t="str">
        <f>IF(J482="","Your age level psychosocial development",AC487)</f>
        <v>Your age level psychosocial development</v>
      </c>
      <c r="G507" s="119"/>
      <c r="H507" s="119"/>
      <c r="I507" s="119"/>
      <c r="J507" s="119"/>
      <c r="K507" s="119"/>
      <c r="L507" s="119"/>
      <c r="M507" s="119"/>
      <c r="N507" s="119"/>
      <c r="O507" s="17"/>
      <c r="P507" s="22"/>
      <c r="Q507" s="22"/>
      <c r="R507" s="22"/>
      <c r="S507" s="22"/>
      <c r="T507" s="22"/>
      <c r="U507" s="22"/>
      <c r="V507" s="22"/>
      <c r="W507" s="22"/>
      <c r="X507" s="22"/>
      <c r="Y507" s="22"/>
      <c r="Z507" s="22"/>
      <c r="AA507" s="22"/>
      <c r="AB507" s="22"/>
      <c r="AC507" s="22"/>
      <c r="AD507" s="22"/>
      <c r="AE507" s="22"/>
      <c r="AF507" s="22"/>
      <c r="AG507" s="22"/>
      <c r="AH507" s="22"/>
      <c r="AI507" s="22"/>
      <c r="AJ507" s="22"/>
      <c r="AK507" s="22"/>
      <c r="AL507" s="22"/>
      <c r="AM507" s="22"/>
      <c r="AN507" s="22"/>
      <c r="AO507" s="22"/>
      <c r="AP507" s="22"/>
      <c r="AQ507" s="22"/>
      <c r="AR507" s="22"/>
      <c r="AS507" s="22"/>
      <c r="AT507" s="22"/>
      <c r="AU507" s="22"/>
      <c r="AV507" s="22"/>
      <c r="AW507" s="22"/>
      <c r="AX507" s="22"/>
      <c r="AY507" s="22"/>
      <c r="AZ507" s="22"/>
      <c r="BA507" s="22"/>
      <c r="BB507" s="22"/>
      <c r="BC507" s="22"/>
      <c r="BD507" s="22" t="s">
        <v>136</v>
      </c>
    </row>
    <row r="508" spans="1:56" ht="60" customHeight="1" x14ac:dyDescent="0.3">
      <c r="A508" s="16"/>
      <c r="B508" s="49"/>
      <c r="C508" s="51"/>
      <c r="D508" s="16"/>
      <c r="E508" s="17"/>
      <c r="F508" s="138" t="str">
        <f>IF(J482="","Your evolving psychosocial orientation",AC491)</f>
        <v>Your evolving psychosocial orientation</v>
      </c>
      <c r="G508" s="149"/>
      <c r="H508" s="149"/>
      <c r="I508" s="149"/>
      <c r="J508" s="149"/>
      <c r="K508" s="149"/>
      <c r="L508" s="149"/>
      <c r="M508" s="149"/>
      <c r="N508" s="149"/>
      <c r="O508" s="17"/>
      <c r="P508" s="22"/>
      <c r="Q508" s="22"/>
      <c r="R508" s="22"/>
      <c r="S508" s="22"/>
      <c r="T508" s="22"/>
      <c r="U508" s="22"/>
      <c r="V508" s="22"/>
      <c r="W508" s="22"/>
      <c r="X508" s="22"/>
      <c r="Y508" s="22"/>
      <c r="Z508" s="22"/>
      <c r="AA508" s="22"/>
      <c r="AB508" s="22"/>
      <c r="AC508" s="22"/>
      <c r="AD508" s="22"/>
      <c r="AE508" s="22"/>
      <c r="AF508" s="22"/>
      <c r="AG508" s="22"/>
      <c r="AH508" s="22"/>
      <c r="AI508" s="22"/>
      <c r="AJ508" s="22"/>
      <c r="AK508" s="22"/>
      <c r="AL508" s="22"/>
      <c r="AM508" s="22"/>
      <c r="AN508" s="22"/>
      <c r="AO508" s="22"/>
      <c r="AP508" s="22"/>
      <c r="AQ508" s="22"/>
      <c r="AR508" s="22"/>
      <c r="AS508" s="22"/>
      <c r="AT508" s="22"/>
      <c r="AU508" s="22"/>
      <c r="AV508" s="22"/>
      <c r="AW508" s="22"/>
      <c r="AX508" s="22"/>
      <c r="AY508" s="22"/>
      <c r="AZ508" s="22"/>
      <c r="BA508" s="22"/>
      <c r="BB508" s="22"/>
      <c r="BC508" s="22"/>
      <c r="BD508" s="22" t="s">
        <v>136</v>
      </c>
    </row>
    <row r="509" spans="1:56" ht="15" customHeight="1" x14ac:dyDescent="0.3">
      <c r="A509" s="16"/>
      <c r="B509" s="49"/>
      <c r="C509" s="51"/>
      <c r="D509" s="16"/>
      <c r="E509" s="17"/>
      <c r="F509" s="120"/>
      <c r="G509" s="19"/>
      <c r="H509" s="19"/>
      <c r="I509" s="19"/>
      <c r="J509" s="19"/>
      <c r="K509" s="19"/>
      <c r="L509" s="19"/>
      <c r="M509" s="19"/>
      <c r="N509" s="17"/>
      <c r="O509" s="17"/>
      <c r="P509" s="22"/>
      <c r="Q509" s="22"/>
      <c r="R509" s="22"/>
      <c r="S509" s="22"/>
      <c r="T509" s="22"/>
      <c r="U509" s="22"/>
      <c r="V509" s="22"/>
      <c r="W509" s="22"/>
      <c r="X509" s="22"/>
      <c r="Y509" s="22"/>
      <c r="Z509" s="22"/>
      <c r="AA509" s="22"/>
      <c r="AB509" s="22"/>
      <c r="AC509" s="22"/>
      <c r="AD509" s="22"/>
      <c r="AE509" s="22"/>
      <c r="AF509" s="22"/>
      <c r="AG509" s="22"/>
      <c r="AH509" s="22"/>
      <c r="AI509" s="22"/>
      <c r="AJ509" s="22"/>
      <c r="AK509" s="22"/>
      <c r="AL509" s="22"/>
      <c r="AM509" s="22"/>
      <c r="AN509" s="22"/>
      <c r="AO509" s="22"/>
      <c r="AP509" s="22"/>
      <c r="AQ509" s="22"/>
      <c r="AR509" s="22"/>
      <c r="AS509" s="22"/>
      <c r="AT509" s="22"/>
      <c r="AU509" s="22"/>
      <c r="AV509" s="22"/>
      <c r="AW509" s="22"/>
      <c r="AX509" s="22"/>
      <c r="AY509" s="22"/>
      <c r="AZ509" s="22"/>
      <c r="BA509" s="22"/>
      <c r="BB509" s="22"/>
      <c r="BC509" s="22"/>
      <c r="BD509" s="22" t="s">
        <v>136</v>
      </c>
    </row>
    <row r="510" spans="1:56" ht="15" customHeight="1" x14ac:dyDescent="0.3">
      <c r="A510" s="16"/>
      <c r="B510" s="49"/>
      <c r="C510" s="51"/>
      <c r="D510" s="16"/>
      <c r="E510" s="17"/>
      <c r="F510" s="120"/>
      <c r="G510" s="19"/>
      <c r="H510" s="19"/>
      <c r="I510" s="19"/>
      <c r="J510" s="19"/>
      <c r="K510" s="19"/>
      <c r="L510" s="19"/>
      <c r="M510" s="19"/>
      <c r="N510" s="17"/>
      <c r="O510" s="17"/>
      <c r="P510" s="22"/>
      <c r="Q510" s="22"/>
      <c r="R510" s="22"/>
      <c r="S510" s="22"/>
      <c r="T510" s="22"/>
      <c r="U510" s="22"/>
      <c r="V510" s="22"/>
      <c r="W510" s="22"/>
      <c r="X510" s="22"/>
      <c r="Y510" s="22"/>
      <c r="Z510" s="22"/>
      <c r="AA510" s="22"/>
      <c r="AB510" s="22"/>
      <c r="AC510" s="22"/>
      <c r="AD510" s="22"/>
      <c r="AE510" s="22"/>
      <c r="AF510" s="22"/>
      <c r="AG510" s="22"/>
      <c r="AH510" s="22"/>
      <c r="AI510" s="22"/>
      <c r="AJ510" s="22"/>
      <c r="AK510" s="22"/>
      <c r="AL510" s="22"/>
      <c r="AM510" s="22"/>
      <c r="AN510" s="22"/>
      <c r="AO510" s="22"/>
      <c r="AP510" s="22"/>
      <c r="AQ510" s="22"/>
      <c r="AR510" s="22"/>
      <c r="AS510" s="22"/>
      <c r="AT510" s="22"/>
      <c r="AU510" s="22"/>
      <c r="AV510" s="22"/>
      <c r="AW510" s="22"/>
      <c r="AX510" s="22"/>
      <c r="AY510" s="22"/>
      <c r="AZ510" s="22"/>
      <c r="BA510" s="22"/>
      <c r="BB510" s="22"/>
      <c r="BC510" s="22"/>
      <c r="BD510" s="22" t="s">
        <v>136</v>
      </c>
    </row>
    <row r="511" spans="1:56" ht="15" customHeight="1" x14ac:dyDescent="0.3">
      <c r="A511" s="16"/>
      <c r="B511" s="49"/>
      <c r="C511" s="51"/>
      <c r="D511" s="16"/>
      <c r="E511" s="17"/>
      <c r="F511" s="120"/>
      <c r="G511" s="19"/>
      <c r="H511" s="19"/>
      <c r="I511" s="19"/>
      <c r="J511" s="19"/>
      <c r="K511" s="19"/>
      <c r="L511" s="19"/>
      <c r="M511" s="19"/>
      <c r="N511" s="17"/>
      <c r="O511" s="17"/>
      <c r="P511" s="22"/>
      <c r="Q511" s="22"/>
      <c r="R511" s="22"/>
      <c r="S511" s="22"/>
      <c r="T511" s="22"/>
      <c r="U511" s="22"/>
      <c r="V511" s="22"/>
      <c r="W511" s="22"/>
      <c r="X511" s="22"/>
      <c r="Y511" s="22"/>
      <c r="Z511" s="22"/>
      <c r="AA511" s="22"/>
      <c r="AB511" s="22"/>
      <c r="AC511" s="22"/>
      <c r="AD511" s="22"/>
      <c r="AE511" s="22"/>
      <c r="AF511" s="22"/>
      <c r="AG511" s="22"/>
      <c r="AH511" s="22"/>
      <c r="AI511" s="22"/>
      <c r="AJ511" s="22"/>
      <c r="AK511" s="22"/>
      <c r="AL511" s="22"/>
      <c r="AM511" s="22"/>
      <c r="AN511" s="22"/>
      <c r="AO511" s="22"/>
      <c r="AP511" s="22"/>
      <c r="AQ511" s="22"/>
      <c r="AR511" s="22"/>
      <c r="AS511" s="22"/>
      <c r="AT511" s="22"/>
      <c r="AU511" s="22"/>
      <c r="AV511" s="22"/>
      <c r="AW511" s="22"/>
      <c r="AX511" s="22"/>
      <c r="AY511" s="22"/>
      <c r="AZ511" s="22"/>
      <c r="BA511" s="22"/>
      <c r="BB511" s="22"/>
      <c r="BC511" s="22"/>
      <c r="BD511" s="22" t="s">
        <v>136</v>
      </c>
    </row>
    <row r="512" spans="1:56" ht="30" customHeight="1" x14ac:dyDescent="0.6">
      <c r="A512" s="125"/>
      <c r="B512" s="90"/>
      <c r="C512" s="90"/>
      <c r="D512" s="199" t="s">
        <v>493</v>
      </c>
      <c r="E512" s="92" t="s">
        <v>342</v>
      </c>
      <c r="F512" s="93"/>
      <c r="G512" s="93"/>
      <c r="H512" s="93"/>
      <c r="I512" s="93"/>
      <c r="J512" s="93"/>
      <c r="K512" s="93"/>
      <c r="L512" s="93"/>
      <c r="M512" s="93"/>
      <c r="N512" s="93"/>
      <c r="O512" s="94" t="s">
        <v>343</v>
      </c>
      <c r="P512" s="22"/>
      <c r="Q512" s="22"/>
      <c r="R512" s="22"/>
      <c r="S512" s="22"/>
      <c r="T512" s="22"/>
      <c r="U512" s="22"/>
      <c r="V512" s="22"/>
      <c r="W512" s="22"/>
      <c r="X512" s="22"/>
      <c r="Y512" s="22"/>
      <c r="Z512" s="22"/>
      <c r="AA512" s="95">
        <f>AA480+1</f>
        <v>16</v>
      </c>
      <c r="AB512" s="22"/>
      <c r="AC512" s="22"/>
      <c r="AD512" s="96" t="s">
        <v>344</v>
      </c>
      <c r="AE512" s="22"/>
      <c r="AF512" s="22"/>
      <c r="AG512" s="22"/>
      <c r="AH512" s="22"/>
      <c r="AI512" s="22"/>
      <c r="AJ512" s="22"/>
      <c r="AK512" s="22"/>
      <c r="AL512" s="22"/>
      <c r="AM512" s="22"/>
      <c r="AN512" s="22"/>
      <c r="AO512" s="22"/>
      <c r="AP512" s="22"/>
      <c r="AQ512" s="22"/>
      <c r="AR512" s="22"/>
      <c r="AS512" s="22"/>
      <c r="AT512" s="22"/>
      <c r="AU512" s="22"/>
      <c r="AV512" s="22"/>
      <c r="AW512" s="22"/>
      <c r="AX512" s="22"/>
      <c r="AY512" s="22"/>
      <c r="AZ512" s="22"/>
      <c r="BA512" s="22"/>
      <c r="BB512" s="22"/>
      <c r="BC512" s="22"/>
      <c r="BD512" s="22" t="s">
        <v>136</v>
      </c>
    </row>
    <row r="513" spans="1:56" ht="15" customHeight="1" x14ac:dyDescent="0.3">
      <c r="A513" s="16"/>
      <c r="B513" s="51"/>
      <c r="C513" s="51"/>
      <c r="D513" s="16"/>
      <c r="E513" s="17"/>
      <c r="F513" s="17"/>
      <c r="G513" s="19"/>
      <c r="H513" s="19"/>
      <c r="I513" s="19"/>
      <c r="J513" s="19"/>
      <c r="K513" s="19"/>
      <c r="L513" s="19"/>
      <c r="M513" s="19"/>
      <c r="N513" s="17"/>
      <c r="O513" s="17"/>
      <c r="P513" s="22"/>
      <c r="Q513" s="22"/>
      <c r="R513" s="22"/>
      <c r="S513" s="22"/>
      <c r="T513" s="22"/>
      <c r="U513" s="22"/>
      <c r="V513" s="22"/>
      <c r="W513" s="22"/>
      <c r="X513" s="22"/>
      <c r="Y513" s="22"/>
      <c r="Z513" s="22"/>
      <c r="AA513" s="97">
        <f ca="1">IF(AND(J514&lt;$AA$1,J515&gt;$AA$1),1,0)</f>
        <v>0</v>
      </c>
      <c r="AB513" s="22"/>
      <c r="AC513" s="22"/>
      <c r="AD513" s="26"/>
      <c r="AE513" s="27" t="s">
        <v>4</v>
      </c>
      <c r="AF513" s="23">
        <f>$AL$2</f>
        <v>0</v>
      </c>
      <c r="AG513" s="22"/>
      <c r="AH513" s="31"/>
      <c r="AI513" s="32" t="s">
        <v>7</v>
      </c>
      <c r="AJ513" s="24">
        <f>$AL$3</f>
        <v>0</v>
      </c>
      <c r="AK513" s="22"/>
      <c r="AL513" s="22"/>
      <c r="AM513" s="22"/>
      <c r="AN513" s="22"/>
      <c r="AO513" s="22"/>
      <c r="AP513" s="22"/>
      <c r="AQ513" s="22"/>
      <c r="AR513" s="22"/>
      <c r="AS513" s="22"/>
      <c r="AT513" s="22"/>
      <c r="AU513" s="22"/>
      <c r="AV513" s="22"/>
      <c r="AW513" s="22"/>
      <c r="AX513" s="22"/>
      <c r="AY513" s="22"/>
      <c r="AZ513" s="22"/>
      <c r="BA513" s="22"/>
      <c r="BB513" s="22"/>
      <c r="BC513" s="22"/>
      <c r="BD513" s="22" t="s">
        <v>136</v>
      </c>
    </row>
    <row r="514" spans="1:56" ht="15" customHeight="1" thickBot="1" x14ac:dyDescent="0.35">
      <c r="A514" s="16"/>
      <c r="B514" s="51"/>
      <c r="C514" s="49" t="s">
        <v>345</v>
      </c>
      <c r="D514" s="16"/>
      <c r="E514" s="17"/>
      <c r="F514" s="120"/>
      <c r="G514" s="19"/>
      <c r="H514" s="19"/>
      <c r="I514" s="19"/>
      <c r="J514" s="99" t="str">
        <f>IF(J483="","",J483)</f>
        <v/>
      </c>
      <c r="K514" s="19"/>
      <c r="L514" s="19"/>
      <c r="M514" s="19"/>
      <c r="N514" s="17"/>
      <c r="O514" s="17"/>
      <c r="P514" s="22"/>
      <c r="Q514" s="22"/>
      <c r="R514" s="22"/>
      <c r="S514" s="22"/>
      <c r="T514" s="22"/>
      <c r="U514" s="22"/>
      <c r="V514" s="22"/>
      <c r="W514" s="22"/>
      <c r="X514" s="22"/>
      <c r="Y514" s="22"/>
      <c r="Z514" s="22"/>
      <c r="AA514" s="22"/>
      <c r="AB514" s="22"/>
      <c r="AC514" s="22"/>
      <c r="AD514" s="22"/>
      <c r="AE514" s="22"/>
      <c r="AF514" s="22"/>
      <c r="AG514" s="22"/>
      <c r="AH514" s="22"/>
      <c r="AI514" s="22"/>
      <c r="AJ514" s="22"/>
      <c r="AK514" s="22"/>
      <c r="AL514" s="22"/>
      <c r="AM514" s="22"/>
      <c r="AN514" s="22"/>
      <c r="AO514" s="22"/>
      <c r="AP514" s="22"/>
      <c r="AQ514" s="22"/>
      <c r="AR514" s="22"/>
      <c r="AS514" s="22"/>
      <c r="AT514" s="22"/>
      <c r="AU514" s="22"/>
      <c r="AV514" s="22"/>
      <c r="AW514" s="22"/>
      <c r="AX514" s="22"/>
      <c r="AY514" s="22"/>
      <c r="AZ514" s="22"/>
      <c r="BA514" s="22"/>
      <c r="BB514" s="22"/>
      <c r="BC514" s="22"/>
      <c r="BD514" s="22" t="s">
        <v>136</v>
      </c>
    </row>
    <row r="515" spans="1:56" ht="15" customHeight="1" thickTop="1" x14ac:dyDescent="0.3">
      <c r="A515" s="16"/>
      <c r="B515" s="51"/>
      <c r="C515" s="49"/>
      <c r="D515" s="16"/>
      <c r="E515" s="17"/>
      <c r="F515" s="120"/>
      <c r="G515" s="19"/>
      <c r="H515" s="19"/>
      <c r="I515" s="19"/>
      <c r="J515" s="100" t="str">
        <f>IF(OR($H$2="",G525=""),"",G525+((365.25*$H$2)/4))</f>
        <v/>
      </c>
      <c r="K515" s="19"/>
      <c r="L515" s="19"/>
      <c r="M515" s="19"/>
      <c r="N515" s="17"/>
      <c r="O515" s="17"/>
      <c r="P515" s="22"/>
      <c r="Q515" s="22"/>
      <c r="R515" s="22"/>
      <c r="S515" s="22"/>
      <c r="T515" s="22"/>
      <c r="U515" s="22"/>
      <c r="V515" s="22"/>
      <c r="W515" s="22"/>
      <c r="X515" s="22"/>
      <c r="Y515" s="22"/>
      <c r="Z515" s="22"/>
      <c r="AA515" s="101">
        <f ca="1">IF(J514&gt;$AA$1,1,0)</f>
        <v>1</v>
      </c>
      <c r="AB515" s="102" t="s">
        <v>130</v>
      </c>
      <c r="AC515" s="103" t="str">
        <f ca="1">IF(AND($AA$1&gt;J514,$AA$1&lt;J515),AD515,AD516)</f>
        <v>Or that</v>
      </c>
      <c r="AD515" s="103" t="s">
        <v>131</v>
      </c>
      <c r="AE515" s="22"/>
      <c r="AF515" s="22"/>
      <c r="AG515" s="22"/>
      <c r="AH515" s="22"/>
      <c r="AI515" s="22"/>
      <c r="AJ515" s="22"/>
      <c r="AK515" s="22"/>
      <c r="AL515" s="22"/>
      <c r="AM515" s="22"/>
      <c r="AN515" s="22"/>
      <c r="AO515" s="22"/>
      <c r="AP515" s="22"/>
      <c r="AQ515" s="22"/>
      <c r="AR515" s="22"/>
      <c r="AS515" s="22"/>
      <c r="AT515" s="22"/>
      <c r="AU515" s="22"/>
      <c r="AV515" s="22"/>
      <c r="AW515" s="22"/>
      <c r="AX515" s="22"/>
      <c r="AY515" s="22"/>
      <c r="AZ515" s="22"/>
      <c r="BA515" s="22"/>
      <c r="BB515" s="22"/>
      <c r="BC515" s="22"/>
      <c r="BD515" s="22" t="s">
        <v>136</v>
      </c>
    </row>
    <row r="516" spans="1:56" ht="15" customHeight="1" x14ac:dyDescent="0.3">
      <c r="A516" s="16"/>
      <c r="B516" s="51"/>
      <c r="C516" s="49"/>
      <c r="D516" s="16"/>
      <c r="E516" s="17"/>
      <c r="F516" s="120"/>
      <c r="G516" s="19"/>
      <c r="H516" s="19"/>
      <c r="I516" s="104" t="str">
        <f>IF(OR(J515="",$H$2=""),"",J515-((365.25*$H$2)/16))</f>
        <v/>
      </c>
      <c r="J516" s="19"/>
      <c r="K516" s="105" t="str">
        <f>IF(OR(J514="",$H$2=""),"",J514+((365.25*$H$2)/16))</f>
        <v/>
      </c>
      <c r="L516" s="19"/>
      <c r="M516" s="19"/>
      <c r="N516" s="17"/>
      <c r="O516" s="17"/>
      <c r="P516" s="22"/>
      <c r="Q516" s="22"/>
      <c r="R516" s="22"/>
      <c r="S516" s="22"/>
      <c r="T516" s="22"/>
      <c r="U516" s="22"/>
      <c r="V516" s="22"/>
      <c r="W516" s="22"/>
      <c r="X516" s="22"/>
      <c r="Y516" s="22"/>
      <c r="Z516" s="22"/>
      <c r="AA516" s="22"/>
      <c r="AB516" s="22"/>
      <c r="AC516" s="103"/>
      <c r="AD516" s="103" t="s">
        <v>132</v>
      </c>
      <c r="AE516" s="22"/>
      <c r="AF516" s="22"/>
      <c r="AG516" s="22"/>
      <c r="AH516" s="22"/>
      <c r="AI516" s="22"/>
      <c r="AJ516" s="22"/>
      <c r="AK516" s="22"/>
      <c r="AL516" s="22"/>
      <c r="AM516" s="22"/>
      <c r="AN516" s="22"/>
      <c r="AO516" s="22"/>
      <c r="AP516" s="22"/>
      <c r="AQ516" s="22"/>
      <c r="AR516" s="22"/>
      <c r="AS516" s="22"/>
      <c r="AT516" s="22"/>
      <c r="AU516" s="22"/>
      <c r="AV516" s="22"/>
      <c r="AW516" s="22"/>
      <c r="AX516" s="22"/>
      <c r="AY516" s="22"/>
      <c r="AZ516" s="22"/>
      <c r="BA516" s="22"/>
      <c r="BB516" s="22"/>
      <c r="BC516" s="22"/>
      <c r="BD516" s="22" t="s">
        <v>136</v>
      </c>
    </row>
    <row r="517" spans="1:56" ht="15" customHeight="1" x14ac:dyDescent="0.3">
      <c r="A517" s="16"/>
      <c r="B517" s="51"/>
      <c r="C517" s="49"/>
      <c r="D517" s="16"/>
      <c r="E517" s="17"/>
      <c r="F517" s="120"/>
      <c r="G517" s="19"/>
      <c r="H517" s="19"/>
      <c r="I517" s="19"/>
      <c r="J517" s="19"/>
      <c r="K517" s="19"/>
      <c r="L517" s="19"/>
      <c r="M517" s="19"/>
      <c r="N517" s="17"/>
      <c r="O517" s="17"/>
      <c r="P517" s="22"/>
      <c r="Q517" s="22"/>
      <c r="R517" s="22"/>
      <c r="S517" s="22"/>
      <c r="T517" s="22"/>
      <c r="U517" s="22"/>
      <c r="V517" s="22"/>
      <c r="W517" s="22"/>
      <c r="X517" s="22"/>
      <c r="Y517" s="22"/>
      <c r="Z517" s="22"/>
      <c r="AA517" s="101">
        <f ca="1">IF(M525&gt;$AA$1,1,0)</f>
        <v>1</v>
      </c>
      <c r="AB517" s="106" t="s">
        <v>134</v>
      </c>
      <c r="AC517" s="200" t="str">
        <f ca="1">IF(J$515&lt;$AA$1,AD517,AD518)</f>
        <v>You may end up in senior residential care. If facing serious health challenges, you may require fulltime care. You may be placed in a nursing home. You may long for visits from your family, but lament they never seem to find time for you. You will do what you can to leave a lasting legacy.</v>
      </c>
      <c r="AD517" s="22" t="s">
        <v>346</v>
      </c>
      <c r="AE517" s="22"/>
      <c r="AF517" s="22"/>
      <c r="AG517" s="22"/>
      <c r="AH517" s="22"/>
      <c r="AI517" s="22"/>
      <c r="AJ517" s="22"/>
      <c r="AK517" s="22"/>
      <c r="AL517" s="22"/>
      <c r="AM517" s="22"/>
      <c r="AN517" s="22"/>
      <c r="AO517" s="22"/>
      <c r="AP517" s="22"/>
      <c r="AQ517" s="22"/>
      <c r="AR517" s="22"/>
      <c r="AS517" s="22"/>
      <c r="AT517" s="22"/>
      <c r="AU517" s="22"/>
      <c r="AV517" s="22"/>
      <c r="AW517" s="22"/>
      <c r="AX517" s="22"/>
      <c r="AY517" s="22"/>
      <c r="AZ517" s="22"/>
      <c r="BA517" s="22"/>
      <c r="BB517" s="22"/>
      <c r="BC517" s="22"/>
      <c r="BD517" s="22" t="s">
        <v>136</v>
      </c>
    </row>
    <row r="518" spans="1:56" ht="15" customHeight="1" x14ac:dyDescent="0.3">
      <c r="A518" s="16"/>
      <c r="B518" s="51"/>
      <c r="C518" s="49"/>
      <c r="D518" s="16"/>
      <c r="E518" s="17"/>
      <c r="F518" s="120"/>
      <c r="G518" s="19"/>
      <c r="H518" s="107" t="str">
        <f>IF(OR(G525="",$H$2=""),"",G525+((365.25*$H$2)/8))</f>
        <v/>
      </c>
      <c r="I518" s="19"/>
      <c r="J518" s="19"/>
      <c r="K518" s="19"/>
      <c r="L518" s="108" t="str">
        <f>IF(OR(M525="",$H$2=""),"",M525-((365.25*$H$2)/8))</f>
        <v/>
      </c>
      <c r="M518" s="19"/>
      <c r="N518" s="17"/>
      <c r="O518" s="17"/>
      <c r="P518" s="22"/>
      <c r="Q518" s="22"/>
      <c r="R518" s="22"/>
      <c r="S518" s="22"/>
      <c r="T518" s="22"/>
      <c r="U518" s="22"/>
      <c r="V518" s="22"/>
      <c r="W518" s="22"/>
      <c r="X518" s="22"/>
      <c r="Y518" s="22"/>
      <c r="Z518" s="22"/>
      <c r="AA518" s="22"/>
      <c r="AB518" s="22"/>
      <c r="AC518" s="202"/>
      <c r="AD518" s="22" t="s">
        <v>520</v>
      </c>
      <c r="AE518" s="22"/>
      <c r="AF518" s="22"/>
      <c r="AG518" s="22"/>
      <c r="AH518" s="22"/>
      <c r="AI518" s="22"/>
      <c r="AJ518" s="22"/>
      <c r="AK518" s="22"/>
      <c r="AL518" s="22"/>
      <c r="AM518" s="22"/>
      <c r="AN518" s="22"/>
      <c r="AO518" s="22"/>
      <c r="AP518" s="22"/>
      <c r="AQ518" s="22"/>
      <c r="AR518" s="22"/>
      <c r="AS518" s="22"/>
      <c r="AT518" s="22"/>
      <c r="AU518" s="22"/>
      <c r="AV518" s="22"/>
      <c r="AW518" s="22"/>
      <c r="AX518" s="22"/>
      <c r="AY518" s="22"/>
      <c r="AZ518" s="22"/>
      <c r="BA518" s="22"/>
      <c r="BB518" s="22"/>
      <c r="BC518" s="22"/>
      <c r="BD518" s="22" t="s">
        <v>136</v>
      </c>
    </row>
    <row r="519" spans="1:56" ht="15" customHeight="1" x14ac:dyDescent="0.3">
      <c r="A519" s="16"/>
      <c r="B519" s="51"/>
      <c r="C519" s="49"/>
      <c r="D519" s="16"/>
      <c r="E519" s="17"/>
      <c r="F519" s="120"/>
      <c r="G519" s="19"/>
      <c r="H519" s="19"/>
      <c r="I519" s="19"/>
      <c r="J519" s="19"/>
      <c r="K519" s="19"/>
      <c r="L519" s="19"/>
      <c r="M519" s="19"/>
      <c r="N519" s="17"/>
      <c r="O519" s="17"/>
      <c r="P519" s="22"/>
      <c r="Q519" s="22"/>
      <c r="R519" s="22"/>
      <c r="S519" s="22"/>
      <c r="T519" s="22"/>
      <c r="U519" s="22"/>
      <c r="V519" s="22"/>
      <c r="W519" s="22"/>
      <c r="X519" s="22"/>
      <c r="Y519" s="22"/>
      <c r="Z519" s="22"/>
      <c r="AA519" s="101">
        <f ca="1">IF(J535&gt;$AA$1,1,0)</f>
        <v>1</v>
      </c>
      <c r="AB519" s="106" t="s">
        <v>138</v>
      </c>
      <c r="AC519" s="200" t="str">
        <f t="shared" ref="AC519" ca="1" si="54">IF(J$515&lt;$AA$1,AD519,AD520)</f>
        <v xml:space="preserve">Your earlier attachments could pay off now. If emotionally distant with your mid-age kids and aging grandkids, the less likely they make time to visit you. The closer your ties, the more they long to see you. Or host you in your later years. </v>
      </c>
      <c r="AD519" s="22" t="s">
        <v>521</v>
      </c>
      <c r="AE519" s="22"/>
      <c r="AF519" s="22"/>
      <c r="AG519" s="22"/>
      <c r="AH519" s="22"/>
      <c r="AI519" s="22"/>
      <c r="AJ519" s="22"/>
      <c r="AK519" s="22"/>
      <c r="AL519" s="22"/>
      <c r="AM519" s="22"/>
      <c r="AN519" s="22"/>
      <c r="AO519" s="22"/>
      <c r="AP519" s="22"/>
      <c r="AQ519" s="22"/>
      <c r="AR519" s="22"/>
      <c r="AS519" s="22"/>
      <c r="AT519" s="22"/>
      <c r="AU519" s="22"/>
      <c r="AV519" s="22"/>
      <c r="AW519" s="22"/>
      <c r="AX519" s="22"/>
      <c r="AY519" s="22"/>
      <c r="AZ519" s="22"/>
      <c r="BA519" s="22"/>
      <c r="BB519" s="22"/>
      <c r="BC519" s="22"/>
      <c r="BD519" s="22" t="s">
        <v>136</v>
      </c>
    </row>
    <row r="520" spans="1:56" ht="15" customHeight="1" x14ac:dyDescent="0.3">
      <c r="A520" s="16"/>
      <c r="B520" s="51"/>
      <c r="C520" s="49"/>
      <c r="D520" s="16"/>
      <c r="E520" s="17"/>
      <c r="F520" s="120"/>
      <c r="G520" s="19"/>
      <c r="H520" s="19"/>
      <c r="I520" s="19"/>
      <c r="J520" s="19"/>
      <c r="K520" s="19"/>
      <c r="L520" s="19"/>
      <c r="M520" s="19"/>
      <c r="N520" s="17"/>
      <c r="O520" s="17"/>
      <c r="P520" s="22"/>
      <c r="Q520" s="22"/>
      <c r="R520" s="22"/>
      <c r="S520" s="22"/>
      <c r="T520" s="22"/>
      <c r="U520" s="22"/>
      <c r="V520" s="22"/>
      <c r="W520" s="22"/>
      <c r="X520" s="22"/>
      <c r="Y520" s="22"/>
      <c r="Z520" s="22"/>
      <c r="AA520" s="22"/>
      <c r="AB520" s="22"/>
      <c r="AC520" s="202"/>
      <c r="AD520" s="22" t="s">
        <v>522</v>
      </c>
      <c r="AE520" s="22"/>
      <c r="AF520" s="22"/>
      <c r="AG520" s="22"/>
      <c r="AH520" s="22"/>
      <c r="AI520" s="22"/>
      <c r="AJ520" s="22"/>
      <c r="AK520" s="22"/>
      <c r="AL520" s="22"/>
      <c r="AM520" s="22"/>
      <c r="AN520" s="22"/>
      <c r="AO520" s="22"/>
      <c r="AP520" s="22"/>
      <c r="AQ520" s="22"/>
      <c r="AR520" s="22"/>
      <c r="AS520" s="22"/>
      <c r="AT520" s="22"/>
      <c r="AU520" s="22"/>
      <c r="AV520" s="22"/>
      <c r="AW520" s="22"/>
      <c r="AX520" s="22"/>
      <c r="AY520" s="22"/>
      <c r="AZ520" s="22"/>
      <c r="BA520" s="22"/>
      <c r="BB520" s="22"/>
      <c r="BC520" s="22"/>
      <c r="BD520" s="22" t="s">
        <v>136</v>
      </c>
    </row>
    <row r="521" spans="1:56" ht="15" customHeight="1" x14ac:dyDescent="0.3">
      <c r="A521" s="16"/>
      <c r="B521" s="51"/>
      <c r="C521" s="49"/>
      <c r="D521" s="16"/>
      <c r="E521" s="17"/>
      <c r="F521" s="120"/>
      <c r="G521" s="105" t="str">
        <f>IF(OR(G525="",$H$2=""),"",G525+((365.25*$H$2)/16))</f>
        <v/>
      </c>
      <c r="H521" s="19"/>
      <c r="I521" s="19"/>
      <c r="J521" s="19"/>
      <c r="K521" s="19"/>
      <c r="L521" s="19"/>
      <c r="M521" s="110" t="str">
        <f>IF(OR(M525="",$H$2=""),"",M525-((365.25*$H$2)/16))</f>
        <v/>
      </c>
      <c r="N521" s="17"/>
      <c r="O521" s="17"/>
      <c r="P521" s="22"/>
      <c r="Q521" s="22"/>
      <c r="R521" s="22"/>
      <c r="S521" s="22"/>
      <c r="T521" s="22"/>
      <c r="U521" s="22"/>
      <c r="V521" s="22"/>
      <c r="W521" s="22"/>
      <c r="X521" s="22"/>
      <c r="Y521" s="147"/>
      <c r="Z521" s="22"/>
      <c r="AA521" s="101">
        <f ca="1">IF(G525&gt;$AA$1,1,0)</f>
        <v>1</v>
      </c>
      <c r="AB521" s="106" t="s">
        <v>140</v>
      </c>
      <c r="AC521" s="203" t="str">
        <f t="shared" ref="AC521" ca="1" si="55">IF(J$515&lt;$AA$1,AD521,AD522)</f>
        <v>You ponder your legacy, how you will be remembered once gone. You want to be remembered as someone who prioritized the most productive in society. Not those who claim to be the most vulnerable.</v>
      </c>
      <c r="AD521" s="147" t="str">
        <f t="shared" ref="AD521" si="56">IF(($AF513+$AJ513)&lt;0,$AK521,$AK522)</f>
        <v>You ponder your legacy, how you will be remembered once gone. You want to be remembered as someone who prioritized the most productive in society. Not those who claim to be the most vulnerable.</v>
      </c>
      <c r="AE521" s="22"/>
      <c r="AF521" s="22"/>
      <c r="AG521" s="22"/>
      <c r="AH521" s="22"/>
      <c r="AI521" s="22"/>
      <c r="AJ521" s="22"/>
      <c r="AK521" s="144" t="s">
        <v>347</v>
      </c>
      <c r="AL521" s="22"/>
      <c r="AM521" s="22"/>
      <c r="AN521" s="22"/>
      <c r="AO521" s="22"/>
      <c r="AP521" s="22"/>
      <c r="AQ521" s="22"/>
      <c r="AR521" s="22"/>
      <c r="AS521" s="22"/>
      <c r="AT521" s="22"/>
      <c r="AU521" s="22"/>
      <c r="AV521" s="22"/>
      <c r="AW521" s="22"/>
      <c r="AX521" s="22"/>
      <c r="AY521" s="22"/>
      <c r="AZ521" s="22"/>
      <c r="BA521" s="22"/>
      <c r="BB521" s="22"/>
      <c r="BC521" s="22"/>
      <c r="BD521" s="22" t="s">
        <v>136</v>
      </c>
    </row>
    <row r="522" spans="1:56" ht="15" customHeight="1" x14ac:dyDescent="0.3">
      <c r="A522" s="16"/>
      <c r="B522" s="51"/>
      <c r="C522" s="49"/>
      <c r="D522" s="16"/>
      <c r="E522" s="17"/>
      <c r="F522" s="120"/>
      <c r="G522" s="120"/>
      <c r="H522" s="120"/>
      <c r="I522" s="120"/>
      <c r="J522" s="120"/>
      <c r="K522" s="120"/>
      <c r="L522" s="120"/>
      <c r="M522" s="120"/>
      <c r="N522" s="17"/>
      <c r="O522" s="17"/>
      <c r="P522" s="22"/>
      <c r="Q522" s="22"/>
      <c r="R522" s="22"/>
      <c r="S522" s="22"/>
      <c r="T522" s="22"/>
      <c r="U522" s="22"/>
      <c r="V522" s="22"/>
      <c r="W522" s="22"/>
      <c r="X522" s="22"/>
      <c r="Y522" s="22"/>
      <c r="Z522" s="22"/>
      <c r="AA522" s="22"/>
      <c r="AB522" s="22"/>
      <c r="AC522" s="202"/>
      <c r="AD522" s="22" t="str">
        <f>AD521</f>
        <v>You ponder your legacy, how you will be remembered once gone. You want to be remembered as someone who prioritized the most productive in society. Not those who claim to be the most vulnerable.</v>
      </c>
      <c r="AE522" s="22"/>
      <c r="AF522" s="22"/>
      <c r="AG522" s="22"/>
      <c r="AH522" s="22"/>
      <c r="AI522" s="22"/>
      <c r="AJ522" s="22"/>
      <c r="AK522" s="144" t="s">
        <v>348</v>
      </c>
      <c r="AL522" s="22"/>
      <c r="AM522" s="22"/>
      <c r="AN522" s="22"/>
      <c r="AO522" s="22"/>
      <c r="AP522" s="22"/>
      <c r="AQ522" s="22"/>
      <c r="AR522" s="22"/>
      <c r="AS522" s="22"/>
      <c r="AT522" s="22"/>
      <c r="AU522" s="22"/>
      <c r="AV522" s="22"/>
      <c r="AW522" s="22"/>
      <c r="AX522" s="22"/>
      <c r="AY522" s="22"/>
      <c r="AZ522" s="22"/>
      <c r="BA522" s="22"/>
      <c r="BB522" s="22"/>
      <c r="BC522" s="22"/>
      <c r="BD522" s="22" t="s">
        <v>136</v>
      </c>
    </row>
    <row r="523" spans="1:56" ht="15" customHeight="1" x14ac:dyDescent="0.3">
      <c r="A523" s="16"/>
      <c r="B523" s="51"/>
      <c r="C523" s="49"/>
      <c r="D523" s="16"/>
      <c r="E523" s="17"/>
      <c r="F523" s="120"/>
      <c r="G523" s="19"/>
      <c r="H523" s="19"/>
      <c r="I523" s="19"/>
      <c r="J523" s="19"/>
      <c r="K523" s="19"/>
      <c r="L523" s="19"/>
      <c r="M523" s="19"/>
      <c r="N523" s="17"/>
      <c r="O523" s="17"/>
      <c r="P523" s="22"/>
      <c r="Q523" s="22"/>
      <c r="R523" s="22"/>
      <c r="S523" s="22"/>
      <c r="T523" s="22"/>
      <c r="U523" s="22"/>
      <c r="V523" s="22"/>
      <c r="W523" s="22"/>
      <c r="X523" s="22"/>
      <c r="Y523" s="22"/>
      <c r="Z523" s="22"/>
      <c r="AA523" s="101">
        <f ca="1">IF(J515&gt;$AA$1,1,0)</f>
        <v>1</v>
      </c>
      <c r="AB523" s="106" t="s">
        <v>143</v>
      </c>
      <c r="AC523" s="200" t="str">
        <f ca="1">IF(AND($AA$1&gt;J514,$AA$1&lt;J515,AN$3=20),AD524,AD523)</f>
        <v>You ponder your legacy, how you will be remembered once gone. You want to be remembered as someone who prioritized the most productive in society. Not those who claim to be the most vulnerable.</v>
      </c>
      <c r="AD523" s="22" t="str">
        <f ca="1">AC521</f>
        <v>You ponder your legacy, how you will be remembered once gone. You want to be remembered as someone who prioritized the most productive in society. Not those who claim to be the most vulnerable.</v>
      </c>
      <c r="AE523" s="111"/>
      <c r="AF523" s="111"/>
      <c r="AG523" s="111"/>
      <c r="AH523" s="22"/>
      <c r="AI523" s="22"/>
      <c r="AJ523" s="22"/>
      <c r="AK523" s="22"/>
      <c r="AL523" s="22"/>
      <c r="AM523" s="22"/>
      <c r="AN523" s="22"/>
      <c r="AO523" s="22"/>
      <c r="AP523" s="22"/>
      <c r="AQ523" s="22"/>
      <c r="AR523" s="22"/>
      <c r="AS523" s="22"/>
      <c r="AT523" s="22"/>
      <c r="AU523" s="22"/>
      <c r="AV523" s="22"/>
      <c r="AW523" s="22"/>
      <c r="AX523" s="22"/>
      <c r="AY523" s="22"/>
      <c r="AZ523" s="22"/>
      <c r="BA523" s="22"/>
      <c r="BB523" s="22"/>
      <c r="BC523" s="22"/>
      <c r="BD523" s="22" t="s">
        <v>136</v>
      </c>
    </row>
    <row r="524" spans="1:56" ht="15" customHeight="1" x14ac:dyDescent="0.3">
      <c r="A524" s="16"/>
      <c r="B524" s="51"/>
      <c r="C524" s="49"/>
      <c r="D524" s="16"/>
      <c r="E524" s="17"/>
      <c r="F524" s="120"/>
      <c r="G524" s="19"/>
      <c r="H524" s="19"/>
      <c r="I524" s="19"/>
      <c r="J524" s="19"/>
      <c r="K524" s="19"/>
      <c r="L524" s="19"/>
      <c r="M524" s="19"/>
      <c r="N524" s="17"/>
      <c r="O524" s="17"/>
      <c r="P524" s="22"/>
      <c r="Q524" s="22"/>
      <c r="R524" s="22"/>
      <c r="S524" s="22"/>
      <c r="T524" s="22"/>
      <c r="U524" s="22"/>
      <c r="V524" s="22"/>
      <c r="W524" s="22"/>
      <c r="X524" s="22"/>
      <c r="Y524" s="22"/>
      <c r="Z524" s="22"/>
      <c r="AA524" s="22"/>
      <c r="AB524" s="22"/>
      <c r="AC524" s="22"/>
      <c r="AD524"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524" s="22"/>
      <c r="AF524" s="22"/>
      <c r="AG524" s="22"/>
      <c r="AH524" s="22"/>
      <c r="AI524" s="22"/>
      <c r="AJ524" s="22"/>
      <c r="AK524" s="22"/>
      <c r="AL524" s="22"/>
      <c r="AM524" s="22"/>
      <c r="AN524" s="22"/>
      <c r="AO524" s="22"/>
      <c r="AP524" s="22"/>
      <c r="AQ524" s="22"/>
      <c r="AR524" s="22"/>
      <c r="AS524" s="22"/>
      <c r="AT524" s="22"/>
      <c r="AU524" s="22"/>
      <c r="AV524" s="22"/>
      <c r="AW524" s="22"/>
      <c r="AX524" s="22"/>
      <c r="AY524" s="22"/>
      <c r="AZ524" s="22"/>
      <c r="BA524" s="22"/>
      <c r="BB524" s="22"/>
      <c r="BC524" s="22"/>
      <c r="BD524" s="22" t="s">
        <v>136</v>
      </c>
    </row>
    <row r="525" spans="1:56" ht="15" customHeight="1" x14ac:dyDescent="0.3">
      <c r="A525" s="16"/>
      <c r="B525" s="51"/>
      <c r="C525" s="49"/>
      <c r="D525" s="16"/>
      <c r="E525" s="17"/>
      <c r="F525" s="120"/>
      <c r="G525" s="112" t="str">
        <f>IF(OR($H$2="",J535=""),"",J535+((365.25*$H$2)/4))</f>
        <v/>
      </c>
      <c r="H525" s="19"/>
      <c r="I525" s="19"/>
      <c r="J525" s="19"/>
      <c r="K525" s="19"/>
      <c r="L525" s="19"/>
      <c r="M525" s="112" t="str">
        <f>IF(OR($H$2="",J483=""),"",J483+((365.25*$H$2)/4))</f>
        <v/>
      </c>
      <c r="N525" s="17"/>
      <c r="O525" s="17"/>
      <c r="P525" s="22"/>
      <c r="Q525" s="22"/>
      <c r="R525" s="22"/>
      <c r="S525" s="22"/>
      <c r="T525" s="22"/>
      <c r="U525" s="22"/>
      <c r="V525" s="22"/>
      <c r="W525" s="22"/>
      <c r="X525" s="22"/>
      <c r="Y525" s="22"/>
      <c r="Z525" s="22"/>
      <c r="AA525" s="22"/>
      <c r="AB525" s="22"/>
      <c r="AC525" s="22"/>
      <c r="AD525" s="22"/>
      <c r="AE525" s="22"/>
      <c r="AF525" s="22"/>
      <c r="AG525" s="22"/>
      <c r="AH525" s="22"/>
      <c r="AI525" s="22"/>
      <c r="AJ525" s="22"/>
      <c r="AK525" s="22"/>
      <c r="AL525" s="22"/>
      <c r="AM525" s="22"/>
      <c r="AN525" s="22"/>
      <c r="AO525" s="22"/>
      <c r="AP525" s="22"/>
      <c r="AQ525" s="22"/>
      <c r="AR525" s="22"/>
      <c r="AS525" s="22"/>
      <c r="AT525" s="22"/>
      <c r="AU525" s="22"/>
      <c r="AV525" s="22"/>
      <c r="AW525" s="22"/>
      <c r="AX525" s="22"/>
      <c r="AY525" s="22"/>
      <c r="AZ525" s="22"/>
      <c r="BA525" s="22"/>
      <c r="BB525" s="22"/>
      <c r="BC525" s="22"/>
      <c r="BD525" s="22" t="s">
        <v>136</v>
      </c>
    </row>
    <row r="526" spans="1:56" ht="15" customHeight="1" x14ac:dyDescent="0.3">
      <c r="A526" s="16"/>
      <c r="B526" s="51"/>
      <c r="C526" s="49"/>
      <c r="D526" s="16"/>
      <c r="E526" s="17"/>
      <c r="F526" s="120"/>
      <c r="G526" s="19"/>
      <c r="H526" s="19"/>
      <c r="I526" s="19"/>
      <c r="J526" s="19"/>
      <c r="K526" s="19"/>
      <c r="L526" s="19"/>
      <c r="M526" s="19"/>
      <c r="N526" s="17"/>
      <c r="O526" s="17"/>
      <c r="P526" s="22"/>
      <c r="Q526" s="22"/>
      <c r="R526" s="22"/>
      <c r="S526" s="22"/>
      <c r="T526" s="22"/>
      <c r="U526" s="22"/>
      <c r="V526" s="22"/>
      <c r="W526" s="22"/>
      <c r="X526" s="22"/>
      <c r="Y526" s="22"/>
      <c r="Z526" s="22"/>
      <c r="AA526" s="22"/>
      <c r="AB526" s="22"/>
      <c r="AC526" s="22"/>
      <c r="AD526" s="22"/>
      <c r="AE526" s="22"/>
      <c r="AF526" s="22"/>
      <c r="AG526" s="22"/>
      <c r="AH526" s="22"/>
      <c r="AI526" s="22"/>
      <c r="AJ526" s="22"/>
      <c r="AK526" s="22"/>
      <c r="AL526" s="22"/>
      <c r="AM526" s="22"/>
      <c r="AN526" s="22"/>
      <c r="AO526" s="22"/>
      <c r="AP526" s="22"/>
      <c r="AQ526" s="22"/>
      <c r="AR526" s="22"/>
      <c r="AS526" s="22"/>
      <c r="AT526" s="22"/>
      <c r="AU526" s="22"/>
      <c r="AV526" s="22"/>
      <c r="AW526" s="22"/>
      <c r="AX526" s="22"/>
      <c r="AY526" s="22"/>
      <c r="AZ526" s="22"/>
      <c r="BA526" s="22"/>
      <c r="BB526" s="22"/>
      <c r="BC526" s="22"/>
      <c r="BD526" s="22" t="s">
        <v>136</v>
      </c>
    </row>
    <row r="527" spans="1:56" ht="15" customHeight="1" x14ac:dyDescent="0.3">
      <c r="A527" s="16"/>
      <c r="B527" s="49" t="s">
        <v>349</v>
      </c>
      <c r="C527" s="51"/>
      <c r="D527" s="16"/>
      <c r="E527" s="17"/>
      <c r="F527" s="120"/>
      <c r="G527" s="19"/>
      <c r="H527" s="19"/>
      <c r="I527" s="19"/>
      <c r="J527" s="19"/>
      <c r="K527" s="19"/>
      <c r="L527" s="19"/>
      <c r="M527" s="19"/>
      <c r="N527" s="17"/>
      <c r="O527" s="17"/>
      <c r="P527" s="22"/>
      <c r="Q527" s="22"/>
      <c r="R527" s="22"/>
      <c r="S527" s="22"/>
      <c r="T527" s="22"/>
      <c r="U527" s="22"/>
      <c r="V527" s="22"/>
      <c r="W527" s="22"/>
      <c r="X527" s="22"/>
      <c r="Y527" s="22"/>
      <c r="Z527" s="22"/>
      <c r="AA527" s="22"/>
      <c r="AB527" s="22"/>
      <c r="AC527" s="22"/>
      <c r="AD527" s="22"/>
      <c r="AE527" s="22"/>
      <c r="AF527" s="22"/>
      <c r="AG527" s="22"/>
      <c r="AH527" s="22"/>
      <c r="AI527" s="22"/>
      <c r="AJ527" s="22"/>
      <c r="AK527" s="22"/>
      <c r="AL527" s="22"/>
      <c r="AM527" s="22"/>
      <c r="AN527" s="22"/>
      <c r="AO527" s="22"/>
      <c r="AP527" s="22"/>
      <c r="AQ527" s="22"/>
      <c r="AR527" s="22"/>
      <c r="AS527" s="22"/>
      <c r="AT527" s="22"/>
      <c r="AU527" s="22"/>
      <c r="AV527" s="22"/>
      <c r="AW527" s="22"/>
      <c r="AX527" s="22"/>
      <c r="AY527" s="22"/>
      <c r="AZ527" s="22"/>
      <c r="BA527" s="22"/>
      <c r="BB527" s="22"/>
      <c r="BC527" s="22"/>
      <c r="BD527" s="22" t="s">
        <v>136</v>
      </c>
    </row>
    <row r="528" spans="1:56" ht="15" customHeight="1" x14ac:dyDescent="0.3">
      <c r="A528" s="16"/>
      <c r="B528" s="49"/>
      <c r="C528" s="51"/>
      <c r="D528" s="16"/>
      <c r="E528" s="17"/>
      <c r="F528" s="120"/>
      <c r="G528" s="120"/>
      <c r="H528" s="120"/>
      <c r="I528" s="120"/>
      <c r="J528" s="120"/>
      <c r="K528" s="120"/>
      <c r="L528" s="120"/>
      <c r="M528" s="120"/>
      <c r="N528" s="17"/>
      <c r="O528" s="17"/>
      <c r="P528" s="22"/>
      <c r="Q528" s="22"/>
      <c r="R528" s="22"/>
      <c r="S528" s="22"/>
      <c r="T528" s="22"/>
      <c r="U528" s="22"/>
      <c r="V528" s="22"/>
      <c r="W528" s="22"/>
      <c r="X528" s="22"/>
      <c r="Y528" s="22"/>
      <c r="Z528" s="22"/>
      <c r="AA528" s="22"/>
      <c r="AB528" s="22"/>
      <c r="AC528" s="22"/>
      <c r="AD528" s="22"/>
      <c r="AE528" s="22"/>
      <c r="AF528" s="22"/>
      <c r="AG528" s="22"/>
      <c r="AH528" s="22"/>
      <c r="AI528" s="22"/>
      <c r="AJ528" s="22"/>
      <c r="AK528" s="22"/>
      <c r="AL528" s="22"/>
      <c r="AM528" s="22"/>
      <c r="AN528" s="22"/>
      <c r="AO528" s="22"/>
      <c r="AP528" s="22"/>
      <c r="AQ528" s="22"/>
      <c r="AR528" s="22"/>
      <c r="AS528" s="22"/>
      <c r="AT528" s="22"/>
      <c r="AU528" s="22"/>
      <c r="AV528" s="22"/>
      <c r="AW528" s="22"/>
      <c r="AX528" s="22"/>
      <c r="AY528" s="22"/>
      <c r="AZ528" s="22"/>
      <c r="BA528" s="22"/>
      <c r="BB528" s="22"/>
      <c r="BC528" s="22"/>
      <c r="BD528" s="22" t="s">
        <v>136</v>
      </c>
    </row>
    <row r="529" spans="1:56" ht="15" customHeight="1" x14ac:dyDescent="0.3">
      <c r="A529" s="16"/>
      <c r="B529" s="49"/>
      <c r="C529" s="51"/>
      <c r="D529" s="16"/>
      <c r="E529" s="17"/>
      <c r="F529" s="120"/>
      <c r="G529" s="105" t="str">
        <f>IF(OR(G525="",$H$2=""),"",G525-((365.25*$H$2)/16))</f>
        <v/>
      </c>
      <c r="H529" s="19"/>
      <c r="I529" s="19"/>
      <c r="J529" s="19"/>
      <c r="K529" s="19"/>
      <c r="L529" s="19"/>
      <c r="M529" s="110" t="str">
        <f>IF(OR(M525="",$H$2=""),"",M525+((365.25*$H$2)/16))</f>
        <v/>
      </c>
      <c r="N529" s="17"/>
      <c r="O529" s="17"/>
      <c r="P529" s="22"/>
      <c r="Q529" s="22"/>
      <c r="R529" s="22"/>
      <c r="S529" s="22"/>
      <c r="T529" s="22"/>
      <c r="U529" s="22"/>
      <c r="V529" s="22"/>
      <c r="W529" s="22"/>
      <c r="X529" s="22"/>
      <c r="Y529" s="22"/>
      <c r="Z529" s="22"/>
      <c r="AA529" s="22"/>
      <c r="AB529" s="22"/>
      <c r="AC529" s="22"/>
      <c r="AD529" s="22"/>
      <c r="AE529" s="22"/>
      <c r="AF529" s="22"/>
      <c r="AG529" s="22"/>
      <c r="AH529" s="22"/>
      <c r="AI529" s="22"/>
      <c r="AJ529" s="22"/>
      <c r="AK529" s="22"/>
      <c r="AL529" s="22"/>
      <c r="AM529" s="22"/>
      <c r="AN529" s="22"/>
      <c r="AO529" s="22"/>
      <c r="AP529" s="22"/>
      <c r="AQ529" s="22"/>
      <c r="AR529" s="22"/>
      <c r="AS529" s="22"/>
      <c r="AT529" s="22"/>
      <c r="AU529" s="22"/>
      <c r="AV529" s="22"/>
      <c r="AW529" s="22"/>
      <c r="AX529" s="22"/>
      <c r="AY529" s="22"/>
      <c r="AZ529" s="22"/>
      <c r="BA529" s="22"/>
      <c r="BB529" s="22"/>
      <c r="BC529" s="22"/>
      <c r="BD529" s="22" t="s">
        <v>136</v>
      </c>
    </row>
    <row r="530" spans="1:56" ht="15" customHeight="1" x14ac:dyDescent="0.3">
      <c r="A530" s="16"/>
      <c r="B530" s="49"/>
      <c r="C530" s="51"/>
      <c r="D530" s="16"/>
      <c r="E530" s="17"/>
      <c r="F530" s="120"/>
      <c r="G530" s="19"/>
      <c r="H530" s="19"/>
      <c r="I530" s="19"/>
      <c r="J530" s="19"/>
      <c r="K530" s="19"/>
      <c r="L530" s="19"/>
      <c r="M530" s="19"/>
      <c r="N530" s="17"/>
      <c r="O530" s="17"/>
      <c r="P530" s="22"/>
      <c r="Q530" s="22"/>
      <c r="R530" s="22"/>
      <c r="S530" s="22"/>
      <c r="T530" s="22"/>
      <c r="U530" s="22"/>
      <c r="V530" s="22"/>
      <c r="W530" s="22"/>
      <c r="X530" s="22"/>
      <c r="Y530" s="22"/>
      <c r="Z530" s="22"/>
      <c r="AA530" s="22"/>
      <c r="AB530" s="22"/>
      <c r="AC530" s="22"/>
      <c r="AD530" s="22"/>
      <c r="AE530" s="22"/>
      <c r="AF530" s="22"/>
      <c r="AG530" s="22"/>
      <c r="AH530" s="22"/>
      <c r="AI530" s="22"/>
      <c r="AJ530" s="22"/>
      <c r="AK530" s="22"/>
      <c r="AL530" s="22"/>
      <c r="AM530" s="22"/>
      <c r="AN530" s="22"/>
      <c r="AO530" s="22"/>
      <c r="AP530" s="22"/>
      <c r="AQ530" s="22"/>
      <c r="AR530" s="22"/>
      <c r="AS530" s="22"/>
      <c r="AT530" s="22"/>
      <c r="AU530" s="22"/>
      <c r="AV530" s="22"/>
      <c r="AW530" s="22"/>
      <c r="AX530" s="22"/>
      <c r="AY530" s="22"/>
      <c r="AZ530" s="22"/>
      <c r="BA530" s="22"/>
      <c r="BB530" s="22"/>
      <c r="BC530" s="22"/>
      <c r="BD530" s="22" t="s">
        <v>136</v>
      </c>
    </row>
    <row r="531" spans="1:56" ht="15" customHeight="1" x14ac:dyDescent="0.3">
      <c r="A531" s="16"/>
      <c r="B531" s="49"/>
      <c r="C531" s="51"/>
      <c r="D531" s="16"/>
      <c r="E531" s="17"/>
      <c r="F531" s="120"/>
      <c r="G531" s="19"/>
      <c r="H531" s="19"/>
      <c r="I531" s="19"/>
      <c r="J531" s="19"/>
      <c r="K531" s="19"/>
      <c r="L531" s="19"/>
      <c r="M531" s="19"/>
      <c r="N531" s="17"/>
      <c r="O531" s="17"/>
      <c r="P531" s="22"/>
      <c r="Q531" s="22"/>
      <c r="R531" s="22"/>
      <c r="S531" s="22"/>
      <c r="T531" s="22"/>
      <c r="U531" s="22"/>
      <c r="V531" s="22"/>
      <c r="W531" s="22"/>
      <c r="X531" s="22"/>
      <c r="Y531" s="22"/>
      <c r="Z531" s="22"/>
      <c r="AA531" s="22"/>
      <c r="AB531" s="22"/>
      <c r="AC531" s="22"/>
      <c r="AD531" s="22"/>
      <c r="AE531" s="22"/>
      <c r="AF531" s="22"/>
      <c r="AG531" s="22"/>
      <c r="AH531" s="22"/>
      <c r="AI531" s="22"/>
      <c r="AJ531" s="22"/>
      <c r="AK531" s="22"/>
      <c r="AL531" s="22"/>
      <c r="AM531" s="22"/>
      <c r="AN531" s="22"/>
      <c r="AO531" s="22"/>
      <c r="AP531" s="22"/>
      <c r="AQ531" s="22"/>
      <c r="AR531" s="22"/>
      <c r="AS531" s="22"/>
      <c r="AT531" s="22"/>
      <c r="AU531" s="22"/>
      <c r="AV531" s="22"/>
      <c r="AW531" s="22"/>
      <c r="AX531" s="22"/>
      <c r="AY531" s="22"/>
      <c r="AZ531" s="22"/>
      <c r="BA531" s="22"/>
      <c r="BB531" s="22"/>
      <c r="BC531" s="22"/>
      <c r="BD531" s="22" t="s">
        <v>136</v>
      </c>
    </row>
    <row r="532" spans="1:56" ht="15" customHeight="1" x14ac:dyDescent="0.3">
      <c r="A532" s="16"/>
      <c r="B532" s="49"/>
      <c r="C532" s="51"/>
      <c r="D532" s="16"/>
      <c r="E532" s="17"/>
      <c r="F532" s="120"/>
      <c r="G532" s="19"/>
      <c r="H532" s="107" t="str">
        <f>IF(OR(J535="",$H$2=""),"",J535+((365.25*$H$2)/8))</f>
        <v/>
      </c>
      <c r="I532" s="19"/>
      <c r="J532" s="19"/>
      <c r="K532" s="19"/>
      <c r="L532" s="114" t="str">
        <f>IF(OR(M525="",$H$2=""),"",M525+((365.25*$H$2)/8))</f>
        <v/>
      </c>
      <c r="M532" s="19"/>
      <c r="N532" s="17"/>
      <c r="O532" s="17"/>
      <c r="P532" s="22"/>
      <c r="Q532" s="22"/>
      <c r="R532" s="22"/>
      <c r="S532" s="22"/>
      <c r="T532" s="22"/>
      <c r="U532" s="22"/>
      <c r="V532" s="22"/>
      <c r="W532" s="22"/>
      <c r="X532" s="22"/>
      <c r="Y532" s="22"/>
      <c r="Z532" s="22"/>
      <c r="AA532" s="22"/>
      <c r="AB532" s="22"/>
      <c r="AC532" s="22"/>
      <c r="AD532" s="22"/>
      <c r="AE532" s="22"/>
      <c r="AF532" s="22"/>
      <c r="AG532" s="22"/>
      <c r="AH532" s="22"/>
      <c r="AI532" s="22"/>
      <c r="AJ532" s="22"/>
      <c r="AK532" s="22"/>
      <c r="AL532" s="22"/>
      <c r="AM532" s="22"/>
      <c r="AN532" s="22"/>
      <c r="AO532" s="22"/>
      <c r="AP532" s="22"/>
      <c r="AQ532" s="22"/>
      <c r="AR532" s="22"/>
      <c r="AS532" s="22"/>
      <c r="AT532" s="22"/>
      <c r="AU532" s="22"/>
      <c r="AV532" s="22"/>
      <c r="AW532" s="22"/>
      <c r="AX532" s="22"/>
      <c r="AY532" s="22"/>
      <c r="AZ532" s="22"/>
      <c r="BA532" s="22"/>
      <c r="BB532" s="22"/>
      <c r="BC532" s="22"/>
      <c r="BD532" s="22" t="s">
        <v>136</v>
      </c>
    </row>
    <row r="533" spans="1:56" ht="15" customHeight="1" x14ac:dyDescent="0.3">
      <c r="A533" s="16"/>
      <c r="B533" s="49"/>
      <c r="C533" s="51"/>
      <c r="D533" s="16"/>
      <c r="E533" s="17"/>
      <c r="F533" s="120"/>
      <c r="G533" s="19"/>
      <c r="H533" s="19"/>
      <c r="I533" s="19"/>
      <c r="J533" s="19"/>
      <c r="K533" s="19"/>
      <c r="L533" s="19"/>
      <c r="M533" s="19"/>
      <c r="N533" s="17"/>
      <c r="O533" s="17"/>
      <c r="P533" s="22"/>
      <c r="Q533" s="22"/>
      <c r="R533" s="22"/>
      <c r="S533" s="22"/>
      <c r="T533" s="22"/>
      <c r="U533" s="22"/>
      <c r="V533" s="22"/>
      <c r="W533" s="22"/>
      <c r="X533" s="22"/>
      <c r="Y533" s="22"/>
      <c r="Z533" s="22"/>
      <c r="AA533" s="22"/>
      <c r="AB533" s="22"/>
      <c r="AC533" s="22"/>
      <c r="AD533" s="22"/>
      <c r="AE533" s="22"/>
      <c r="AF533" s="22"/>
      <c r="AG533" s="22"/>
      <c r="AH533" s="22"/>
      <c r="AI533" s="22"/>
      <c r="AJ533" s="22"/>
      <c r="AK533" s="22"/>
      <c r="AL533" s="22"/>
      <c r="AM533" s="22"/>
      <c r="AN533" s="22"/>
      <c r="AO533" s="22"/>
      <c r="AP533" s="22"/>
      <c r="AQ533" s="22"/>
      <c r="AR533" s="22"/>
      <c r="AS533" s="22"/>
      <c r="AT533" s="22"/>
      <c r="AU533" s="22"/>
      <c r="AV533" s="22"/>
      <c r="AW533" s="22"/>
      <c r="AX533" s="22"/>
      <c r="AY533" s="22"/>
      <c r="AZ533" s="22"/>
      <c r="BA533" s="22"/>
      <c r="BB533" s="22"/>
      <c r="BC533" s="22"/>
      <c r="BD533" s="22" t="s">
        <v>136</v>
      </c>
    </row>
    <row r="534" spans="1:56" ht="15" customHeight="1" x14ac:dyDescent="0.3">
      <c r="A534" s="16"/>
      <c r="B534" s="49"/>
      <c r="C534" s="51"/>
      <c r="D534" s="16"/>
      <c r="E534" s="17"/>
      <c r="F534" s="120"/>
      <c r="G534" s="19"/>
      <c r="H534" s="19"/>
      <c r="I534" s="115" t="str">
        <f>IF(OR(J535="",$H$2=""),"",J535+((365.25*$H$2)/16))</f>
        <v/>
      </c>
      <c r="J534" s="19"/>
      <c r="K534" s="105" t="str">
        <f>IF(OR(J535="",$H$2=""),"",J535-((365.25*$H$2)/16))</f>
        <v/>
      </c>
      <c r="L534" s="19"/>
      <c r="M534" s="19"/>
      <c r="N534" s="17"/>
      <c r="O534" s="17"/>
      <c r="P534" s="22"/>
      <c r="Q534" s="22"/>
      <c r="R534" s="22"/>
      <c r="S534" s="22"/>
      <c r="T534" s="22"/>
      <c r="U534" s="22"/>
      <c r="V534" s="22"/>
      <c r="W534" s="22"/>
      <c r="X534" s="22"/>
      <c r="Y534" s="22"/>
      <c r="Z534" s="22"/>
      <c r="AA534" s="22"/>
      <c r="AB534" s="22"/>
      <c r="AC534" s="22"/>
      <c r="AD534" s="22"/>
      <c r="AE534" s="22"/>
      <c r="AF534" s="22"/>
      <c r="AG534" s="22"/>
      <c r="AH534" s="22"/>
      <c r="AI534" s="22"/>
      <c r="AJ534" s="22"/>
      <c r="AK534" s="22"/>
      <c r="AL534" s="22"/>
      <c r="AM534" s="22"/>
      <c r="AN534" s="22"/>
      <c r="AO534" s="22"/>
      <c r="AP534" s="22"/>
      <c r="AQ534" s="22"/>
      <c r="AR534" s="22"/>
      <c r="AS534" s="22"/>
      <c r="AT534" s="22"/>
      <c r="AU534" s="22"/>
      <c r="AV534" s="22"/>
      <c r="AW534" s="22"/>
      <c r="AX534" s="22"/>
      <c r="AY534" s="22"/>
      <c r="AZ534" s="22"/>
      <c r="BA534" s="22"/>
      <c r="BB534" s="22"/>
      <c r="BC534" s="22"/>
      <c r="BD534" s="22" t="s">
        <v>136</v>
      </c>
    </row>
    <row r="535" spans="1:56" ht="15" customHeight="1" x14ac:dyDescent="0.3">
      <c r="A535" s="16"/>
      <c r="B535" s="49"/>
      <c r="C535" s="51"/>
      <c r="D535" s="16"/>
      <c r="E535" s="17"/>
      <c r="F535" s="120"/>
      <c r="G535" s="19"/>
      <c r="H535" s="19"/>
      <c r="I535" s="19"/>
      <c r="J535" s="116" t="str">
        <f>IF(OR($H$2="",M525=""),"",M525+((365.25*$H$2)/4))</f>
        <v/>
      </c>
      <c r="K535" s="19"/>
      <c r="L535" s="19"/>
      <c r="M535" s="19"/>
      <c r="N535" s="17"/>
      <c r="O535" s="17"/>
      <c r="P535" s="22"/>
      <c r="Q535" s="22"/>
      <c r="R535" s="22"/>
      <c r="S535" s="22"/>
      <c r="T535" s="22"/>
      <c r="U535" s="22"/>
      <c r="V535" s="22"/>
      <c r="W535" s="22"/>
      <c r="X535" s="22"/>
      <c r="Y535" s="22"/>
      <c r="Z535" s="22"/>
      <c r="AA535" s="22"/>
      <c r="AB535" s="22"/>
      <c r="AC535" s="22"/>
      <c r="AD535" s="22"/>
      <c r="AE535" s="22"/>
      <c r="AF535" s="22"/>
      <c r="AG535" s="22"/>
      <c r="AH535" s="22"/>
      <c r="AI535" s="22"/>
      <c r="AJ535" s="22"/>
      <c r="AK535" s="22"/>
      <c r="AL535" s="22"/>
      <c r="AM535" s="22"/>
      <c r="AN535" s="22"/>
      <c r="AO535" s="22"/>
      <c r="AP535" s="22"/>
      <c r="AQ535" s="22"/>
      <c r="AR535" s="22"/>
      <c r="AS535" s="22"/>
      <c r="AT535" s="22"/>
      <c r="AU535" s="22"/>
      <c r="AV535" s="22"/>
      <c r="AW535" s="22"/>
      <c r="AX535" s="22"/>
      <c r="AY535" s="22"/>
      <c r="AZ535" s="22"/>
      <c r="BA535" s="22"/>
      <c r="BB535" s="22"/>
      <c r="BC535" s="22"/>
      <c r="BD535" s="22" t="s">
        <v>136</v>
      </c>
    </row>
    <row r="536" spans="1:56" ht="15" customHeight="1" x14ac:dyDescent="0.3">
      <c r="A536" s="16"/>
      <c r="B536" s="49"/>
      <c r="C536" s="51"/>
      <c r="D536" s="16"/>
      <c r="E536" s="17"/>
      <c r="F536" s="120"/>
      <c r="G536" s="19"/>
      <c r="H536" s="19"/>
      <c r="I536" s="19"/>
      <c r="J536" s="116"/>
      <c r="K536" s="19"/>
      <c r="L536" s="19"/>
      <c r="M536" s="19"/>
      <c r="N536" s="17"/>
      <c r="O536" s="17"/>
      <c r="P536" s="22"/>
      <c r="Q536" s="22"/>
      <c r="R536" s="22"/>
      <c r="S536" s="22"/>
      <c r="T536" s="22"/>
      <c r="U536" s="22"/>
      <c r="V536" s="22"/>
      <c r="W536" s="22"/>
      <c r="X536" s="22"/>
      <c r="Y536" s="22"/>
      <c r="Z536" s="22"/>
      <c r="AA536" s="22"/>
      <c r="AB536" s="22"/>
      <c r="AC536" s="22"/>
      <c r="AD536" s="22"/>
      <c r="AE536" s="22"/>
      <c r="AF536" s="22"/>
      <c r="AG536" s="22"/>
      <c r="AH536" s="22"/>
      <c r="AI536" s="22"/>
      <c r="AJ536" s="22"/>
      <c r="AK536" s="22"/>
      <c r="AL536" s="22"/>
      <c r="AM536" s="22"/>
      <c r="AN536" s="22"/>
      <c r="AO536" s="22"/>
      <c r="AP536" s="22"/>
      <c r="AQ536" s="22"/>
      <c r="AR536" s="22"/>
      <c r="AS536" s="22"/>
      <c r="AT536" s="22"/>
      <c r="AU536" s="22"/>
      <c r="AV536" s="22"/>
      <c r="AW536" s="22"/>
      <c r="AX536" s="22"/>
      <c r="AY536" s="22"/>
      <c r="AZ536" s="22"/>
      <c r="BA536" s="22"/>
      <c r="BB536" s="22"/>
      <c r="BC536" s="22"/>
      <c r="BD536" s="22" t="s">
        <v>136</v>
      </c>
    </row>
    <row r="537" spans="1:56" ht="15" customHeight="1" x14ac:dyDescent="0.3">
      <c r="A537" s="16"/>
      <c r="B537" s="49"/>
      <c r="C537" s="51"/>
      <c r="D537" s="16"/>
      <c r="E537" s="17"/>
      <c r="F537" s="117" t="str">
        <f>IF(F538="","",AD512)</f>
        <v>Your psychosocial journey into old age and legacy</v>
      </c>
      <c r="G537" s="19"/>
      <c r="H537" s="19"/>
      <c r="I537" s="19"/>
      <c r="J537" s="19"/>
      <c r="K537" s="19"/>
      <c r="L537" s="19"/>
      <c r="M537" s="19"/>
      <c r="N537" s="17"/>
      <c r="O537" s="17"/>
      <c r="P537" s="22"/>
      <c r="Q537" s="22"/>
      <c r="R537" s="22"/>
      <c r="S537" s="22"/>
      <c r="T537" s="22"/>
      <c r="U537" s="22"/>
      <c r="V537" s="22"/>
      <c r="W537" s="22"/>
      <c r="X537" s="22"/>
      <c r="Y537" s="22"/>
      <c r="Z537" s="22"/>
      <c r="AA537" s="22"/>
      <c r="AB537" s="22"/>
      <c r="AC537" s="22"/>
      <c r="AD537" s="22"/>
      <c r="AE537" s="22"/>
      <c r="AF537" s="22"/>
      <c r="AG537" s="22"/>
      <c r="AH537" s="22"/>
      <c r="AI537" s="22"/>
      <c r="AJ537" s="22"/>
      <c r="AK537" s="22"/>
      <c r="AL537" s="22"/>
      <c r="AM537" s="22"/>
      <c r="AN537" s="22"/>
      <c r="AO537" s="22"/>
      <c r="AP537" s="22"/>
      <c r="AQ537" s="22"/>
      <c r="AR537" s="22"/>
      <c r="AS537" s="22"/>
      <c r="AT537" s="22"/>
      <c r="AU537" s="22"/>
      <c r="AV537" s="22"/>
      <c r="AW537" s="22"/>
      <c r="AX537" s="22"/>
      <c r="AY537" s="22"/>
      <c r="AZ537" s="22"/>
      <c r="BA537" s="22"/>
      <c r="BB537" s="22"/>
      <c r="BC537" s="22"/>
      <c r="BD537" s="22" t="s">
        <v>136</v>
      </c>
    </row>
    <row r="538" spans="1:56" ht="60" customHeight="1" x14ac:dyDescent="0.3">
      <c r="A538" s="16"/>
      <c r="B538" s="51"/>
      <c r="C538" s="49" t="s">
        <v>350</v>
      </c>
      <c r="D538" s="16"/>
      <c r="E538" s="17"/>
      <c r="F538" s="119" t="str">
        <f>IF(J514="","Your psychosocial relationships",AC517)</f>
        <v>Your psychosocial relationships</v>
      </c>
      <c r="G538" s="119"/>
      <c r="H538" s="119"/>
      <c r="I538" s="119"/>
      <c r="J538" s="119"/>
      <c r="K538" s="119"/>
      <c r="L538" s="119"/>
      <c r="M538" s="119"/>
      <c r="N538" s="119"/>
      <c r="O538" s="17"/>
      <c r="P538" s="22"/>
      <c r="Q538" s="22"/>
      <c r="R538" s="22"/>
      <c r="S538" s="22"/>
      <c r="T538" s="22"/>
      <c r="U538" s="22"/>
      <c r="V538" s="22"/>
      <c r="W538" s="22"/>
      <c r="X538" s="22"/>
      <c r="Y538" s="22"/>
      <c r="Z538" s="22"/>
      <c r="AA538" s="22"/>
      <c r="AB538" s="22"/>
      <c r="AC538" s="22"/>
      <c r="AD538" s="22"/>
      <c r="AE538" s="22"/>
      <c r="AF538" s="22"/>
      <c r="AG538" s="22"/>
      <c r="AH538" s="22"/>
      <c r="AI538" s="22"/>
      <c r="AJ538" s="22"/>
      <c r="AK538" s="22"/>
      <c r="AL538" s="22"/>
      <c r="AM538" s="22"/>
      <c r="AN538" s="22"/>
      <c r="AO538" s="22"/>
      <c r="AP538" s="22"/>
      <c r="AQ538" s="22"/>
      <c r="AR538" s="22"/>
      <c r="AS538" s="22"/>
      <c r="AT538" s="22"/>
      <c r="AU538" s="22"/>
      <c r="AV538" s="22"/>
      <c r="AW538" s="22"/>
      <c r="AX538" s="22"/>
      <c r="AY538" s="22"/>
      <c r="AZ538" s="22"/>
      <c r="BA538" s="22"/>
      <c r="BB538" s="22"/>
      <c r="BC538" s="22"/>
      <c r="BD538" s="22" t="s">
        <v>136</v>
      </c>
    </row>
    <row r="539" spans="1:56" ht="60" customHeight="1" x14ac:dyDescent="0.3">
      <c r="A539" s="16"/>
      <c r="B539" s="51"/>
      <c r="C539" s="49"/>
      <c r="D539" s="16"/>
      <c r="E539" s="17"/>
      <c r="F539" s="119" t="str">
        <f>IF(J514="","Your age level psychosocial development",AC519)</f>
        <v>Your age level psychosocial development</v>
      </c>
      <c r="G539" s="119"/>
      <c r="H539" s="119"/>
      <c r="I539" s="119"/>
      <c r="J539" s="119"/>
      <c r="K539" s="119"/>
      <c r="L539" s="119"/>
      <c r="M539" s="119"/>
      <c r="N539" s="119"/>
      <c r="O539" s="17"/>
      <c r="P539" s="22"/>
      <c r="Q539" s="22"/>
      <c r="R539" s="22"/>
      <c r="S539" s="22"/>
      <c r="T539" s="22"/>
      <c r="U539" s="22"/>
      <c r="V539" s="22"/>
      <c r="W539" s="22"/>
      <c r="X539" s="22"/>
      <c r="Y539" s="22"/>
      <c r="Z539" s="22"/>
      <c r="AA539" s="22"/>
      <c r="AB539" s="22"/>
      <c r="AC539" s="22"/>
      <c r="AD539" s="22"/>
      <c r="AE539" s="22"/>
      <c r="AF539" s="22"/>
      <c r="AG539" s="22"/>
      <c r="AH539" s="22"/>
      <c r="AI539" s="22"/>
      <c r="AJ539" s="22"/>
      <c r="AK539" s="22"/>
      <c r="AL539" s="22"/>
      <c r="AM539" s="22"/>
      <c r="AN539" s="22"/>
      <c r="AO539" s="22"/>
      <c r="AP539" s="22"/>
      <c r="AQ539" s="22"/>
      <c r="AR539" s="22"/>
      <c r="AS539" s="22"/>
      <c r="AT539" s="22"/>
      <c r="AU539" s="22"/>
      <c r="AV539" s="22"/>
      <c r="AW539" s="22"/>
      <c r="AX539" s="22"/>
      <c r="AY539" s="22"/>
      <c r="AZ539" s="22"/>
      <c r="BA539" s="22"/>
      <c r="BB539" s="22"/>
      <c r="BC539" s="22"/>
      <c r="BD539" s="22" t="s">
        <v>136</v>
      </c>
    </row>
    <row r="540" spans="1:56" ht="60" customHeight="1" x14ac:dyDescent="0.3">
      <c r="A540" s="16"/>
      <c r="B540" s="51"/>
      <c r="C540" s="49"/>
      <c r="D540" s="16"/>
      <c r="E540" s="17"/>
      <c r="F540" s="138" t="str">
        <f>IF(J514="","Your evolving psychosocial orientation",AC523)</f>
        <v>Your evolving psychosocial orientation</v>
      </c>
      <c r="G540" s="149"/>
      <c r="H540" s="149"/>
      <c r="I540" s="149"/>
      <c r="J540" s="149"/>
      <c r="K540" s="149"/>
      <c r="L540" s="149"/>
      <c r="M540" s="149"/>
      <c r="N540" s="149"/>
      <c r="O540" s="17"/>
      <c r="P540" s="22"/>
      <c r="Q540" s="22"/>
      <c r="R540" s="22"/>
      <c r="S540" s="22"/>
      <c r="T540" s="22"/>
      <c r="U540" s="22"/>
      <c r="V540" s="22"/>
      <c r="W540" s="22"/>
      <c r="X540" s="22"/>
      <c r="Y540" s="22"/>
      <c r="Z540" s="22"/>
      <c r="AA540" s="22"/>
      <c r="AB540" s="22"/>
      <c r="AC540" s="22"/>
      <c r="AD540" s="22"/>
      <c r="AE540" s="22"/>
      <c r="AF540" s="22"/>
      <c r="AG540" s="22"/>
      <c r="AH540" s="22"/>
      <c r="AI540" s="22"/>
      <c r="AJ540" s="22"/>
      <c r="AK540" s="22"/>
      <c r="AL540" s="22"/>
      <c r="AM540" s="22"/>
      <c r="AN540" s="22"/>
      <c r="AO540" s="22"/>
      <c r="AP540" s="22"/>
      <c r="AQ540" s="22"/>
      <c r="AR540" s="22"/>
      <c r="AS540" s="22"/>
      <c r="AT540" s="22"/>
      <c r="AU540" s="22"/>
      <c r="AV540" s="22"/>
      <c r="AW540" s="22"/>
      <c r="AX540" s="22"/>
      <c r="AY540" s="22"/>
      <c r="AZ540" s="22"/>
      <c r="BA540" s="22"/>
      <c r="BB540" s="22"/>
      <c r="BC540" s="22"/>
      <c r="BD540" s="22" t="s">
        <v>136</v>
      </c>
    </row>
    <row r="541" spans="1:56" ht="15" customHeight="1" x14ac:dyDescent="0.3">
      <c r="A541" s="16"/>
      <c r="B541" s="133" t="s">
        <v>351</v>
      </c>
      <c r="C541" s="133"/>
      <c r="D541" s="16"/>
      <c r="E541" s="17"/>
      <c r="F541" s="120"/>
      <c r="G541" s="19"/>
      <c r="H541" s="19"/>
      <c r="I541" s="19"/>
      <c r="J541" s="19"/>
      <c r="K541" s="19"/>
      <c r="L541" s="19"/>
      <c r="M541" s="19"/>
      <c r="N541" s="17"/>
      <c r="O541" s="17"/>
      <c r="P541" s="22"/>
      <c r="Q541" s="22"/>
      <c r="R541" s="22"/>
      <c r="S541" s="22"/>
      <c r="T541" s="22"/>
      <c r="U541" s="22"/>
      <c r="V541" s="22"/>
      <c r="W541" s="22"/>
      <c r="X541" s="22"/>
      <c r="Y541" s="22"/>
      <c r="Z541" s="22"/>
      <c r="AA541" s="22"/>
      <c r="AB541" s="22"/>
      <c r="AC541" s="22"/>
      <c r="AD541" s="22"/>
      <c r="AE541" s="22"/>
      <c r="AF541" s="22"/>
      <c r="AG541" s="22"/>
      <c r="AH541" s="22"/>
      <c r="AI541" s="22"/>
      <c r="AJ541" s="22"/>
      <c r="AK541" s="22"/>
      <c r="AL541" s="22"/>
      <c r="AM541" s="22"/>
      <c r="AN541" s="22"/>
      <c r="AO541" s="22"/>
      <c r="AP541" s="22"/>
      <c r="AQ541" s="22"/>
      <c r="AR541" s="22"/>
      <c r="AS541" s="22"/>
      <c r="AT541" s="22"/>
      <c r="AU541" s="22"/>
      <c r="AV541" s="22"/>
      <c r="AW541" s="22"/>
      <c r="AX541" s="22"/>
      <c r="AY541" s="22"/>
      <c r="AZ541" s="22"/>
      <c r="BA541" s="22"/>
      <c r="BB541" s="22"/>
      <c r="BC541" s="22"/>
      <c r="BD541" s="22" t="s">
        <v>136</v>
      </c>
    </row>
    <row r="542" spans="1:56" ht="15" customHeight="1" x14ac:dyDescent="0.3">
      <c r="A542" s="16"/>
      <c r="B542" s="133"/>
      <c r="C542" s="133"/>
      <c r="D542" s="16"/>
      <c r="E542" s="17"/>
      <c r="F542" s="120"/>
      <c r="G542" s="19"/>
      <c r="H542" s="19"/>
      <c r="I542" s="19"/>
      <c r="J542" s="19"/>
      <c r="K542" s="19"/>
      <c r="L542" s="19"/>
      <c r="M542" s="19"/>
      <c r="N542" s="17"/>
      <c r="O542" s="17"/>
      <c r="P542" s="22"/>
      <c r="Q542" s="22"/>
      <c r="R542" s="22"/>
      <c r="S542" s="22"/>
      <c r="T542" s="22"/>
      <c r="U542" s="22"/>
      <c r="V542" s="22"/>
      <c r="W542" s="22"/>
      <c r="X542" s="22"/>
      <c r="Y542" s="22"/>
      <c r="Z542" s="22"/>
      <c r="AA542" s="22"/>
      <c r="AB542" s="22"/>
      <c r="AC542" s="22"/>
      <c r="AD542" s="22"/>
      <c r="AE542" s="22"/>
      <c r="AF542" s="22"/>
      <c r="AG542" s="22"/>
      <c r="AH542" s="22"/>
      <c r="AI542" s="22"/>
      <c r="AJ542" s="22"/>
      <c r="AK542" s="22"/>
      <c r="AL542" s="22"/>
      <c r="AM542" s="22"/>
      <c r="AN542" s="22"/>
      <c r="AO542" s="22"/>
      <c r="AP542" s="22"/>
      <c r="AQ542" s="22"/>
      <c r="AR542" s="22"/>
      <c r="AS542" s="22"/>
      <c r="AT542" s="22"/>
      <c r="AU542" s="22"/>
      <c r="AV542" s="22"/>
      <c r="AW542" s="22"/>
      <c r="AX542" s="22"/>
      <c r="AY542" s="22"/>
      <c r="AZ542" s="22"/>
      <c r="BA542" s="22"/>
      <c r="BB542" s="22"/>
      <c r="BC542" s="22"/>
      <c r="BD542" s="22" t="s">
        <v>136</v>
      </c>
    </row>
    <row r="543" spans="1:56" ht="15" customHeight="1" x14ac:dyDescent="0.3">
      <c r="A543" s="16"/>
      <c r="B543" s="133"/>
      <c r="C543" s="133"/>
      <c r="D543" s="16"/>
      <c r="E543" s="17"/>
      <c r="F543" s="120"/>
      <c r="G543" s="19"/>
      <c r="H543" s="19"/>
      <c r="I543" s="19"/>
      <c r="J543" s="19"/>
      <c r="K543" s="19"/>
      <c r="L543" s="19"/>
      <c r="M543" s="19"/>
      <c r="N543" s="17"/>
      <c r="O543" s="17"/>
      <c r="P543" s="22"/>
      <c r="Q543" s="22"/>
      <c r="R543" s="22"/>
      <c r="S543" s="22"/>
      <c r="T543" s="22"/>
      <c r="U543" s="22"/>
      <c r="V543" s="22"/>
      <c r="W543" s="22"/>
      <c r="X543" s="22"/>
      <c r="Y543" s="22"/>
      <c r="Z543" s="22"/>
      <c r="AA543" s="22"/>
      <c r="AB543" s="22"/>
      <c r="AC543" s="22"/>
      <c r="AD543" s="22"/>
      <c r="AE543" s="22"/>
      <c r="AF543" s="22"/>
      <c r="AG543" s="22"/>
      <c r="AH543" s="22"/>
      <c r="AI543" s="22"/>
      <c r="AJ543" s="22"/>
      <c r="AK543" s="22"/>
      <c r="AL543" s="22"/>
      <c r="AM543" s="22"/>
      <c r="AN543" s="22"/>
      <c r="AO543" s="22"/>
      <c r="AP543" s="22"/>
      <c r="AQ543" s="22"/>
      <c r="AR543" s="22"/>
      <c r="AS543" s="22"/>
      <c r="AT543" s="22"/>
      <c r="AU543" s="22"/>
      <c r="AV543" s="22"/>
      <c r="AW543" s="22"/>
      <c r="AX543" s="22"/>
      <c r="AY543" s="22"/>
      <c r="AZ543" s="22"/>
      <c r="BA543" s="22"/>
      <c r="BB543" s="22"/>
      <c r="BC543" s="22"/>
      <c r="BD543" s="22" t="s">
        <v>136</v>
      </c>
    </row>
    <row r="544" spans="1:56" ht="30" customHeight="1" x14ac:dyDescent="0.6">
      <c r="A544" s="125" t="s">
        <v>352</v>
      </c>
      <c r="B544" s="125"/>
      <c r="C544" s="90"/>
      <c r="D544" s="199" t="s">
        <v>494</v>
      </c>
      <c r="E544" s="92" t="s">
        <v>353</v>
      </c>
      <c r="F544" s="93"/>
      <c r="G544" s="93"/>
      <c r="H544" s="93"/>
      <c r="I544" s="93"/>
      <c r="J544" s="93"/>
      <c r="K544" s="93"/>
      <c r="L544" s="93"/>
      <c r="M544" s="93"/>
      <c r="N544" s="93"/>
      <c r="O544" s="94" t="s">
        <v>354</v>
      </c>
      <c r="P544" s="22"/>
      <c r="Q544" s="22"/>
      <c r="R544" s="22"/>
      <c r="S544" s="22"/>
      <c r="T544" s="22"/>
      <c r="U544" s="22"/>
      <c r="V544" s="22"/>
      <c r="W544" s="22"/>
      <c r="X544" s="22"/>
      <c r="Y544" s="22"/>
      <c r="Z544" s="22"/>
      <c r="AA544" s="95">
        <f>AA512+1</f>
        <v>17</v>
      </c>
      <c r="AB544" s="22"/>
      <c r="AC544" s="22"/>
      <c r="AD544" s="96" t="s">
        <v>355</v>
      </c>
      <c r="AE544" s="22"/>
      <c r="AF544" s="22"/>
      <c r="AG544" s="22"/>
      <c r="AH544" s="22"/>
      <c r="AI544" s="22"/>
      <c r="AJ544" s="22"/>
      <c r="AK544" s="22"/>
      <c r="AL544" s="22"/>
      <c r="AM544" s="22"/>
      <c r="AN544" s="22"/>
      <c r="AO544" s="22"/>
      <c r="AP544" s="22"/>
      <c r="AQ544" s="22"/>
      <c r="AR544" s="22"/>
      <c r="AS544" s="22"/>
      <c r="AT544" s="22"/>
      <c r="AU544" s="22"/>
      <c r="AV544" s="22"/>
      <c r="AW544" s="22"/>
      <c r="AX544" s="22"/>
      <c r="AY544" s="22"/>
      <c r="AZ544" s="22"/>
      <c r="BA544" s="22"/>
      <c r="BB544" s="22"/>
      <c r="BC544" s="22"/>
      <c r="BD544" s="22" t="s">
        <v>136</v>
      </c>
    </row>
    <row r="545" spans="1:56" ht="15" customHeight="1" x14ac:dyDescent="0.3">
      <c r="A545" s="16"/>
      <c r="B545" s="51"/>
      <c r="C545" s="51"/>
      <c r="D545" s="16"/>
      <c r="E545" s="17"/>
      <c r="F545" s="17"/>
      <c r="G545" s="19"/>
      <c r="H545" s="19"/>
      <c r="I545" s="19"/>
      <c r="J545" s="19"/>
      <c r="K545" s="19"/>
      <c r="L545" s="19"/>
      <c r="M545" s="19"/>
      <c r="N545" s="17"/>
      <c r="O545" s="17"/>
      <c r="P545" s="22"/>
      <c r="Q545" s="22"/>
      <c r="R545" s="22"/>
      <c r="S545" s="22"/>
      <c r="T545" s="22"/>
      <c r="U545" s="22"/>
      <c r="V545" s="22"/>
      <c r="W545" s="22"/>
      <c r="X545" s="22"/>
      <c r="Y545" s="22"/>
      <c r="Z545" s="22"/>
      <c r="AA545" s="97">
        <f ca="1">IF(AND(J546&lt;$AA$1,J547&gt;$AA$1),1,0)</f>
        <v>0</v>
      </c>
      <c r="AB545" s="22"/>
      <c r="AC545" s="22"/>
      <c r="AD545" s="26"/>
      <c r="AE545" s="27" t="s">
        <v>4</v>
      </c>
      <c r="AF545" s="23">
        <f>$AL$2</f>
        <v>0</v>
      </c>
      <c r="AG545" s="22"/>
      <c r="AH545" s="31"/>
      <c r="AI545" s="32" t="s">
        <v>7</v>
      </c>
      <c r="AJ545" s="24">
        <f>$AL$3</f>
        <v>0</v>
      </c>
      <c r="AK545" s="22"/>
      <c r="AL545" s="22"/>
      <c r="AM545" s="22"/>
      <c r="AN545" s="22"/>
      <c r="AO545" s="22"/>
      <c r="AP545" s="22"/>
      <c r="AQ545" s="22"/>
      <c r="AR545" s="22"/>
      <c r="AS545" s="22"/>
      <c r="AT545" s="22"/>
      <c r="AU545" s="22"/>
      <c r="AV545" s="22"/>
      <c r="AW545" s="22"/>
      <c r="AX545" s="22"/>
      <c r="AY545" s="22"/>
      <c r="AZ545" s="22"/>
      <c r="BA545" s="22"/>
      <c r="BB545" s="22"/>
      <c r="BC545" s="22"/>
      <c r="BD545" s="22" t="s">
        <v>136</v>
      </c>
    </row>
    <row r="546" spans="1:56" ht="15" customHeight="1" thickBot="1" x14ac:dyDescent="0.35">
      <c r="A546" s="16"/>
      <c r="B546" s="49" t="s">
        <v>356</v>
      </c>
      <c r="C546" s="49"/>
      <c r="D546" s="16"/>
      <c r="E546" s="17"/>
      <c r="F546" s="120"/>
      <c r="G546" s="19"/>
      <c r="H546" s="19"/>
      <c r="I546" s="19"/>
      <c r="J546" s="99" t="str">
        <f>IF(J515="","",J515)</f>
        <v/>
      </c>
      <c r="K546" s="19"/>
      <c r="L546" s="19"/>
      <c r="M546" s="19"/>
      <c r="N546" s="17"/>
      <c r="O546" s="17"/>
      <c r="P546" s="22"/>
      <c r="Q546" s="22"/>
      <c r="R546" s="22"/>
      <c r="S546" s="22"/>
      <c r="T546" s="22"/>
      <c r="U546" s="22"/>
      <c r="V546" s="22"/>
      <c r="W546" s="22"/>
      <c r="X546" s="22"/>
      <c r="Y546" s="22"/>
      <c r="Z546" s="22"/>
      <c r="AA546" s="22"/>
      <c r="AB546" s="22"/>
      <c r="AC546" s="22"/>
      <c r="AD546" s="22"/>
      <c r="AE546" s="22"/>
      <c r="AF546" s="22"/>
      <c r="AG546" s="22"/>
      <c r="AH546" s="22"/>
      <c r="AI546" s="22"/>
      <c r="AJ546" s="22"/>
      <c r="AK546" s="22"/>
      <c r="AL546" s="22"/>
      <c r="AM546" s="22"/>
      <c r="AN546" s="22"/>
      <c r="AO546" s="22"/>
      <c r="AP546" s="22"/>
      <c r="AQ546" s="22"/>
      <c r="AR546" s="22"/>
      <c r="AS546" s="22"/>
      <c r="AT546" s="22"/>
      <c r="AU546" s="22"/>
      <c r="AV546" s="22"/>
      <c r="AW546" s="22"/>
      <c r="AX546" s="22"/>
      <c r="AY546" s="22"/>
      <c r="AZ546" s="22"/>
      <c r="BA546" s="22"/>
      <c r="BB546" s="22"/>
      <c r="BC546" s="22"/>
      <c r="BD546" s="22" t="s">
        <v>136</v>
      </c>
    </row>
    <row r="547" spans="1:56" ht="15" customHeight="1" thickTop="1" x14ac:dyDescent="0.3">
      <c r="A547" s="16"/>
      <c r="B547" s="49"/>
      <c r="C547" s="49"/>
      <c r="D547" s="16"/>
      <c r="E547" s="17"/>
      <c r="F547" s="120"/>
      <c r="G547" s="19"/>
      <c r="H547" s="19"/>
      <c r="I547" s="19"/>
      <c r="J547" s="100" t="str">
        <f>IF(OR($H$2="",G557=""),"",G557+((365.25*$H$2)/4))</f>
        <v/>
      </c>
      <c r="K547" s="19"/>
      <c r="L547" s="19"/>
      <c r="M547" s="19"/>
      <c r="N547" s="17"/>
      <c r="O547" s="17"/>
      <c r="P547" s="22"/>
      <c r="Q547" s="22"/>
      <c r="R547" s="22"/>
      <c r="S547" s="22"/>
      <c r="T547" s="22"/>
      <c r="U547" s="22"/>
      <c r="V547" s="22"/>
      <c r="W547" s="22"/>
      <c r="X547" s="22"/>
      <c r="Y547" s="22"/>
      <c r="Z547" s="22"/>
      <c r="AA547" s="101">
        <f ca="1">IF(J546&gt;$AA$1,1,0)</f>
        <v>1</v>
      </c>
      <c r="AB547" s="102" t="s">
        <v>130</v>
      </c>
      <c r="AC547" s="103" t="str">
        <f ca="1">IF(AND($AA$1&gt;J546,$AA$1&lt;J547),AD547,AD548)</f>
        <v>Or that</v>
      </c>
      <c r="AD547" s="103" t="s">
        <v>131</v>
      </c>
      <c r="AE547" s="22"/>
      <c r="AF547" s="22"/>
      <c r="AG547" s="22"/>
      <c r="AH547" s="22"/>
      <c r="AI547" s="22"/>
      <c r="AJ547" s="22"/>
      <c r="AK547" s="22"/>
      <c r="AL547" s="22"/>
      <c r="AM547" s="22"/>
      <c r="AN547" s="22"/>
      <c r="AO547" s="22"/>
      <c r="AP547" s="22"/>
      <c r="AQ547" s="22"/>
      <c r="AR547" s="22"/>
      <c r="AS547" s="22"/>
      <c r="AT547" s="22"/>
      <c r="AU547" s="22"/>
      <c r="AV547" s="22"/>
      <c r="AW547" s="22"/>
      <c r="AX547" s="22"/>
      <c r="AY547" s="22"/>
      <c r="AZ547" s="22"/>
      <c r="BA547" s="22"/>
      <c r="BB547" s="22"/>
      <c r="BC547" s="22"/>
      <c r="BD547" s="22" t="s">
        <v>136</v>
      </c>
    </row>
    <row r="548" spans="1:56" ht="15" customHeight="1" x14ac:dyDescent="0.3">
      <c r="A548" s="16"/>
      <c r="B548" s="49"/>
      <c r="C548" s="49"/>
      <c r="D548" s="16"/>
      <c r="E548" s="17"/>
      <c r="F548" s="120"/>
      <c r="G548" s="19"/>
      <c r="H548" s="19"/>
      <c r="I548" s="104" t="str">
        <f>IF(OR(J547="",$H$2=""),"",J547-((365.25*$H$2)/16))</f>
        <v/>
      </c>
      <c r="J548" s="19"/>
      <c r="K548" s="105" t="str">
        <f>IF(OR(J546="",$H$2=""),"",J546+((365.25*$H$2)/16))</f>
        <v/>
      </c>
      <c r="L548" s="19"/>
      <c r="M548" s="19"/>
      <c r="N548" s="17"/>
      <c r="O548" s="17"/>
      <c r="P548" s="22"/>
      <c r="Q548" s="22"/>
      <c r="R548" s="22"/>
      <c r="S548" s="22"/>
      <c r="T548" s="22"/>
      <c r="U548" s="22"/>
      <c r="V548" s="22"/>
      <c r="W548" s="22"/>
      <c r="X548" s="22"/>
      <c r="Y548" s="22"/>
      <c r="Z548" s="22"/>
      <c r="AA548" s="22"/>
      <c r="AB548" s="22"/>
      <c r="AC548" s="103"/>
      <c r="AD548" s="103" t="s">
        <v>132</v>
      </c>
      <c r="AE548" s="22"/>
      <c r="AF548" s="22"/>
      <c r="AG548" s="22"/>
      <c r="AH548" s="22"/>
      <c r="AI548" s="22"/>
      <c r="AJ548" s="22"/>
      <c r="AK548" s="22"/>
      <c r="AL548" s="22"/>
      <c r="AM548" s="22"/>
      <c r="AN548" s="22"/>
      <c r="AO548" s="22"/>
      <c r="AP548" s="22"/>
      <c r="AQ548" s="22"/>
      <c r="AR548" s="22"/>
      <c r="AS548" s="22"/>
      <c r="AT548" s="22"/>
      <c r="AU548" s="22"/>
      <c r="AV548" s="22"/>
      <c r="AW548" s="22"/>
      <c r="AX548" s="22"/>
      <c r="AY548" s="22"/>
      <c r="AZ548" s="22"/>
      <c r="BA548" s="22"/>
      <c r="BB548" s="22"/>
      <c r="BC548" s="22"/>
      <c r="BD548" s="22" t="s">
        <v>136</v>
      </c>
    </row>
    <row r="549" spans="1:56" ht="15" customHeight="1" x14ac:dyDescent="0.3">
      <c r="A549" s="16"/>
      <c r="B549" s="35" t="s">
        <v>357</v>
      </c>
      <c r="C549" s="35"/>
      <c r="D549" s="16"/>
      <c r="E549" s="17"/>
      <c r="F549" s="120"/>
      <c r="G549" s="19"/>
      <c r="H549" s="19"/>
      <c r="I549" s="19"/>
      <c r="J549" s="19"/>
      <c r="K549" s="19"/>
      <c r="L549" s="19"/>
      <c r="M549" s="19"/>
      <c r="N549" s="17"/>
      <c r="O549" s="17"/>
      <c r="P549" s="22"/>
      <c r="Q549" s="22"/>
      <c r="R549" s="22"/>
      <c r="S549" s="22"/>
      <c r="T549" s="22"/>
      <c r="U549" s="22"/>
      <c r="V549" s="22"/>
      <c r="W549" s="22"/>
      <c r="X549" s="22"/>
      <c r="Y549" s="22"/>
      <c r="Z549" s="22"/>
      <c r="AA549" s="101">
        <f ca="1">IF(M557&gt;$AA$1,1,0)</f>
        <v>1</v>
      </c>
      <c r="AB549" s="106" t="s">
        <v>134</v>
      </c>
      <c r="AC549" s="200" t="str">
        <f ca="1">IF(J$547&lt;$AA$1,AD549,AD550)</f>
        <v>Time may seem surreal. Your body will no longer move as fast. Life around you will have picked up pace. You may fear the world will soon pass you by, and forget you. You will spend an inordinate amount of time and money on your many health needs. But lifelong experience will serve you with bountiful wisdom.</v>
      </c>
      <c r="AD549" s="22" t="s">
        <v>358</v>
      </c>
      <c r="AE549" s="22"/>
      <c r="AF549" s="22"/>
      <c r="AG549" s="22"/>
      <c r="AH549" s="22"/>
      <c r="AI549" s="22"/>
      <c r="AJ549" s="22"/>
      <c r="AK549" s="22"/>
      <c r="AL549" s="22"/>
      <c r="AM549" s="22"/>
      <c r="AN549" s="22"/>
      <c r="AO549" s="22"/>
      <c r="AP549" s="22"/>
      <c r="AQ549" s="22"/>
      <c r="AR549" s="22"/>
      <c r="AS549" s="22"/>
      <c r="AT549" s="22"/>
      <c r="AU549" s="22"/>
      <c r="AV549" s="22"/>
      <c r="AW549" s="22"/>
      <c r="AX549" s="22"/>
      <c r="AY549" s="22"/>
      <c r="AZ549" s="22"/>
      <c r="BA549" s="22"/>
      <c r="BB549" s="22"/>
      <c r="BC549" s="22"/>
      <c r="BD549" s="22" t="s">
        <v>136</v>
      </c>
    </row>
    <row r="550" spans="1:56" ht="15" customHeight="1" x14ac:dyDescent="0.3">
      <c r="A550" s="16"/>
      <c r="B550" s="35"/>
      <c r="C550" s="35"/>
      <c r="D550" s="16"/>
      <c r="E550" s="17"/>
      <c r="F550" s="120"/>
      <c r="G550" s="19"/>
      <c r="H550" s="107" t="str">
        <f>IF(OR(G557="",$H$2=""),"",G557+((365.25*$H$2)/8))</f>
        <v/>
      </c>
      <c r="I550" s="19"/>
      <c r="J550" s="19"/>
      <c r="K550" s="19"/>
      <c r="L550" s="108" t="str">
        <f>IF(OR(M557="",$H$2=""),"",M557-((365.25*$H$2)/8))</f>
        <v/>
      </c>
      <c r="M550" s="19"/>
      <c r="N550" s="17"/>
      <c r="O550" s="17"/>
      <c r="P550" s="22"/>
      <c r="Q550" s="22"/>
      <c r="R550" s="22"/>
      <c r="S550" s="22"/>
      <c r="T550" s="22"/>
      <c r="U550" s="22"/>
      <c r="V550" s="22"/>
      <c r="W550" s="22"/>
      <c r="X550" s="22"/>
      <c r="Y550" s="22"/>
      <c r="Z550" s="22"/>
      <c r="AA550" s="22"/>
      <c r="AB550" s="22"/>
      <c r="AC550" s="202"/>
      <c r="AD550" s="22" t="s">
        <v>524</v>
      </c>
      <c r="AE550" s="22"/>
      <c r="AF550" s="22"/>
      <c r="AG550" s="22"/>
      <c r="AH550" s="22"/>
      <c r="AI550" s="22"/>
      <c r="AJ550" s="22"/>
      <c r="AK550" s="22"/>
      <c r="AL550" s="22"/>
      <c r="AM550" s="22"/>
      <c r="AN550" s="22"/>
      <c r="AO550" s="22"/>
      <c r="AP550" s="22"/>
      <c r="AQ550" s="22"/>
      <c r="AR550" s="22"/>
      <c r="AS550" s="22"/>
      <c r="AT550" s="22"/>
      <c r="AU550" s="22"/>
      <c r="AV550" s="22"/>
      <c r="AW550" s="22"/>
      <c r="AX550" s="22"/>
      <c r="AY550" s="22"/>
      <c r="AZ550" s="22"/>
      <c r="BA550" s="22"/>
      <c r="BB550" s="22"/>
      <c r="BC550" s="22"/>
      <c r="BD550" s="22" t="s">
        <v>136</v>
      </c>
    </row>
    <row r="551" spans="1:56" ht="15" customHeight="1" x14ac:dyDescent="0.3">
      <c r="A551" s="16"/>
      <c r="B551" s="133" t="s">
        <v>359</v>
      </c>
      <c r="C551" s="133" t="s">
        <v>360</v>
      </c>
      <c r="D551" s="16"/>
      <c r="E551" s="17"/>
      <c r="F551" s="120"/>
      <c r="G551" s="19"/>
      <c r="H551" s="19"/>
      <c r="I551" s="19"/>
      <c r="J551" s="19"/>
      <c r="K551" s="19"/>
      <c r="L551" s="19"/>
      <c r="M551" s="19"/>
      <c r="N551" s="17"/>
      <c r="O551" s="17"/>
      <c r="P551" s="22"/>
      <c r="Q551" s="22"/>
      <c r="R551" s="22"/>
      <c r="S551" s="22"/>
      <c r="T551" s="22"/>
      <c r="U551" s="22"/>
      <c r="V551" s="22"/>
      <c r="W551" s="22"/>
      <c r="X551" s="22"/>
      <c r="Y551" s="22"/>
      <c r="Z551" s="22"/>
      <c r="AA551" s="101">
        <f ca="1">IF(J567&gt;$AA$1,1,0)</f>
        <v>1</v>
      </c>
      <c r="AB551" s="106" t="s">
        <v>138</v>
      </c>
      <c r="AC551" s="200" t="str">
        <f t="shared" ref="AC551" ca="1" si="57">IF(J$547&lt;$AA$1,AD551,AD552)</f>
        <v>The better your psychosocial health, the easier to tolerate your declining physical health. You can appreciate the differing psychosocial needs of your mid-age kids, your adolescent grandkids, and any great grandkids.</v>
      </c>
      <c r="AD551" s="22" t="s">
        <v>361</v>
      </c>
      <c r="AE551" s="22"/>
      <c r="AF551" s="22"/>
      <c r="AG551" s="22"/>
      <c r="AH551" s="22"/>
      <c r="AI551" s="22"/>
      <c r="AJ551" s="22"/>
      <c r="AK551" s="22"/>
      <c r="AL551" s="22"/>
      <c r="AM551" s="22"/>
      <c r="AN551" s="22"/>
      <c r="AO551" s="22"/>
      <c r="AP551" s="22"/>
      <c r="AQ551" s="22"/>
      <c r="AR551" s="22"/>
      <c r="AS551" s="22"/>
      <c r="AT551" s="22"/>
      <c r="AU551" s="22"/>
      <c r="AV551" s="22"/>
      <c r="AW551" s="22"/>
      <c r="AX551" s="22"/>
      <c r="AY551" s="22"/>
      <c r="AZ551" s="22"/>
      <c r="BA551" s="22"/>
      <c r="BB551" s="22"/>
      <c r="BC551" s="22"/>
      <c r="BD551" s="22" t="s">
        <v>136</v>
      </c>
    </row>
    <row r="552" spans="1:56" ht="15" customHeight="1" x14ac:dyDescent="0.3">
      <c r="A552" s="16"/>
      <c r="B552" s="133"/>
      <c r="C552" s="133"/>
      <c r="D552" s="16"/>
      <c r="E552" s="17"/>
      <c r="F552" s="120"/>
      <c r="G552" s="19"/>
      <c r="H552" s="19"/>
      <c r="I552" s="19"/>
      <c r="J552" s="19"/>
      <c r="K552" s="19"/>
      <c r="L552" s="19"/>
      <c r="M552" s="19"/>
      <c r="N552" s="17"/>
      <c r="O552" s="17"/>
      <c r="P552" s="22"/>
      <c r="Q552" s="22"/>
      <c r="R552" s="22"/>
      <c r="S552" s="22"/>
      <c r="T552" s="22"/>
      <c r="U552" s="22"/>
      <c r="V552" s="22"/>
      <c r="W552" s="22"/>
      <c r="X552" s="22"/>
      <c r="Y552" s="22"/>
      <c r="Z552" s="22"/>
      <c r="AA552" s="22"/>
      <c r="AB552" s="22"/>
      <c r="AC552" s="202"/>
      <c r="AD552" s="22" t="str">
        <f>AD551</f>
        <v>The better your psychosocial health, the easier to tolerate your declining physical health. You can appreciate the differing psychosocial needs of your mid-age kids, your adolescent grandkids, and any great grandkids.</v>
      </c>
      <c r="AE552" s="22"/>
      <c r="AF552" s="22"/>
      <c r="AG552" s="22"/>
      <c r="AH552" s="22"/>
      <c r="AI552" s="22"/>
      <c r="AJ552" s="22"/>
      <c r="AK552" s="22"/>
      <c r="AL552" s="22"/>
      <c r="AM552" s="22"/>
      <c r="AN552" s="22"/>
      <c r="AO552" s="22"/>
      <c r="AP552" s="22"/>
      <c r="AQ552" s="22"/>
      <c r="AR552" s="22"/>
      <c r="AS552" s="22"/>
      <c r="AT552" s="22"/>
      <c r="AU552" s="22"/>
      <c r="AV552" s="22"/>
      <c r="AW552" s="22"/>
      <c r="AX552" s="22"/>
      <c r="AY552" s="22"/>
      <c r="AZ552" s="22"/>
      <c r="BA552" s="22"/>
      <c r="BB552" s="22"/>
      <c r="BC552" s="22"/>
      <c r="BD552" s="22" t="s">
        <v>136</v>
      </c>
    </row>
    <row r="553" spans="1:56" ht="15" customHeight="1" x14ac:dyDescent="0.3">
      <c r="A553" s="16"/>
      <c r="B553" s="133"/>
      <c r="C553" s="133"/>
      <c r="D553" s="16"/>
      <c r="E553" s="17"/>
      <c r="F553" s="120"/>
      <c r="G553" s="105" t="str">
        <f>IF(OR(G557="",$H$2=""),"",G557+((365.25*$H$2)/16))</f>
        <v/>
      </c>
      <c r="H553" s="19"/>
      <c r="I553" s="19"/>
      <c r="J553" s="19"/>
      <c r="K553" s="19"/>
      <c r="L553" s="19"/>
      <c r="M553" s="110" t="str">
        <f>IF(OR(M557="",$H$2=""),"",M557-((365.25*$H$2)/16))</f>
        <v/>
      </c>
      <c r="N553" s="17"/>
      <c r="O553" s="17"/>
      <c r="P553" s="22"/>
      <c r="Q553" s="22"/>
      <c r="R553" s="22"/>
      <c r="S553" s="22"/>
      <c r="T553" s="22"/>
      <c r="U553" s="22"/>
      <c r="V553" s="22"/>
      <c r="W553" s="22"/>
      <c r="X553" s="22"/>
      <c r="Y553" s="147"/>
      <c r="Z553" s="22"/>
      <c r="AA553" s="101">
        <f ca="1">IF(G557&gt;$AA$1,1,0)</f>
        <v>1</v>
      </c>
      <c r="AB553" s="106" t="s">
        <v>140</v>
      </c>
      <c r="AC553" s="203" t="str">
        <f t="shared" ref="AC553" ca="1" si="58">IF(J$547&lt;$AA$1,AD553,AD554)</f>
        <v>Looking back, you would rather improve individual capacity to produce for marketable needs than improve collective capacity to serve common needs. You see business playing a more accountable role than government.</v>
      </c>
      <c r="AD553" s="147" t="str">
        <f t="shared" ref="AD553" si="59">IF(($AF545+$AJ545)&lt;0,$AK553,$AK554)</f>
        <v>Looking back, you would rather improve individual capacity to produce for marketable needs than improve collective capacity to serve common needs. You see business playing a more accountable role than government.</v>
      </c>
      <c r="AE553" s="22"/>
      <c r="AF553" s="22"/>
      <c r="AG553" s="22"/>
      <c r="AH553" s="22"/>
      <c r="AI553" s="22"/>
      <c r="AJ553" s="22"/>
      <c r="AK553" s="144" t="s">
        <v>362</v>
      </c>
      <c r="AL553" s="22"/>
      <c r="AM553" s="22"/>
      <c r="AN553" s="22"/>
      <c r="AO553" s="22"/>
      <c r="AP553" s="22"/>
      <c r="AQ553" s="22"/>
      <c r="AR553" s="22"/>
      <c r="AS553" s="22"/>
      <c r="AT553" s="22"/>
      <c r="AU553" s="22"/>
      <c r="AV553" s="22"/>
      <c r="AW553" s="22"/>
      <c r="AX553" s="22"/>
      <c r="AY553" s="22"/>
      <c r="AZ553" s="22"/>
      <c r="BA553" s="22"/>
      <c r="BB553" s="22"/>
      <c r="BC553" s="22"/>
      <c r="BD553" s="22" t="s">
        <v>136</v>
      </c>
    </row>
    <row r="554" spans="1:56" ht="15" customHeight="1" x14ac:dyDescent="0.3">
      <c r="A554" s="16"/>
      <c r="B554" s="133"/>
      <c r="C554" s="133"/>
      <c r="D554" s="16"/>
      <c r="E554" s="17"/>
      <c r="F554" s="120"/>
      <c r="G554" s="120"/>
      <c r="H554" s="120"/>
      <c r="I554" s="120"/>
      <c r="J554" s="120"/>
      <c r="K554" s="120"/>
      <c r="L554" s="120"/>
      <c r="M554" s="120"/>
      <c r="N554" s="17"/>
      <c r="O554" s="17"/>
      <c r="P554" s="22"/>
      <c r="Q554" s="22"/>
      <c r="R554" s="22"/>
      <c r="S554" s="22"/>
      <c r="T554" s="22"/>
      <c r="U554" s="22"/>
      <c r="V554" s="22"/>
      <c r="W554" s="22"/>
      <c r="X554" s="22"/>
      <c r="Y554" s="22"/>
      <c r="Z554" s="22"/>
      <c r="AA554" s="22"/>
      <c r="AB554" s="22"/>
      <c r="AC554" s="202"/>
      <c r="AD554" s="22" t="str">
        <f>AD553</f>
        <v>Looking back, you would rather improve individual capacity to produce for marketable needs than improve collective capacity to serve common needs. You see business playing a more accountable role than government.</v>
      </c>
      <c r="AE554" s="22"/>
      <c r="AF554" s="22"/>
      <c r="AG554" s="22"/>
      <c r="AH554" s="22"/>
      <c r="AI554" s="22"/>
      <c r="AJ554" s="22"/>
      <c r="AK554" s="144" t="s">
        <v>363</v>
      </c>
      <c r="AL554" s="22"/>
      <c r="AM554" s="22"/>
      <c r="AN554" s="22"/>
      <c r="AO554" s="22"/>
      <c r="AP554" s="22"/>
      <c r="AQ554" s="22"/>
      <c r="AR554" s="22"/>
      <c r="AS554" s="22"/>
      <c r="AT554" s="22"/>
      <c r="AU554" s="22"/>
      <c r="AV554" s="22"/>
      <c r="AW554" s="22"/>
      <c r="AX554" s="22"/>
      <c r="AY554" s="22"/>
      <c r="AZ554" s="22"/>
      <c r="BA554" s="22"/>
      <c r="BB554" s="22"/>
      <c r="BC554" s="22"/>
      <c r="BD554" s="22" t="s">
        <v>136</v>
      </c>
    </row>
    <row r="555" spans="1:56" ht="15" customHeight="1" x14ac:dyDescent="0.3">
      <c r="A555" s="16"/>
      <c r="B555" s="133" t="s">
        <v>364</v>
      </c>
      <c r="C555" s="133" t="s">
        <v>365</v>
      </c>
      <c r="D555" s="16"/>
      <c r="E555" s="17"/>
      <c r="F555" s="120"/>
      <c r="G555" s="19"/>
      <c r="H555" s="19"/>
      <c r="I555" s="19"/>
      <c r="J555" s="19"/>
      <c r="K555" s="19"/>
      <c r="L555" s="19"/>
      <c r="M555" s="19"/>
      <c r="N555" s="17"/>
      <c r="O555" s="17"/>
      <c r="P555" s="22"/>
      <c r="Q555" s="22"/>
      <c r="R555" s="22"/>
      <c r="S555" s="22"/>
      <c r="T555" s="22"/>
      <c r="U555" s="22"/>
      <c r="V555" s="22"/>
      <c r="W555" s="22"/>
      <c r="X555" s="22"/>
      <c r="Y555" s="22"/>
      <c r="Z555" s="22"/>
      <c r="AA555" s="101">
        <f ca="1">IF(J547&gt;$AA$1,1,0)</f>
        <v>1</v>
      </c>
      <c r="AB555" s="106" t="s">
        <v>143</v>
      </c>
      <c r="AC555" s="200" t="str">
        <f ca="1">IF(AND($AA$1&gt;J546,$AA$1&lt;J547,AN$3=20),AD556,AD555)</f>
        <v>Looking back, you would rather improve individual capacity to produce for marketable needs than improve collective capacity to serve common needs. You see business playing a more accountable role than government.</v>
      </c>
      <c r="AD555" s="22" t="str">
        <f ca="1">AC553</f>
        <v>Looking back, you would rather improve individual capacity to produce for marketable needs than improve collective capacity to serve common needs. You see business playing a more accountable role than government.</v>
      </c>
      <c r="AE555" s="111"/>
      <c r="AF555" s="111"/>
      <c r="AG555" s="111"/>
      <c r="AH555" s="22"/>
      <c r="AI555" s="22"/>
      <c r="AJ555" s="22"/>
      <c r="AK555" s="22"/>
      <c r="AL555" s="22"/>
      <c r="AM555" s="22"/>
      <c r="AN555" s="22"/>
      <c r="AO555" s="22"/>
      <c r="AP555" s="22"/>
      <c r="AQ555" s="22"/>
      <c r="AR555" s="22"/>
      <c r="AS555" s="22"/>
      <c r="AT555" s="22"/>
      <c r="AU555" s="22"/>
      <c r="AV555" s="22"/>
      <c r="AW555" s="22"/>
      <c r="AX555" s="22"/>
      <c r="AY555" s="22"/>
      <c r="AZ555" s="22"/>
      <c r="BA555" s="22"/>
      <c r="BB555" s="22"/>
      <c r="BC555" s="22"/>
      <c r="BD555" s="22" t="s">
        <v>136</v>
      </c>
    </row>
    <row r="556" spans="1:56" ht="15" customHeight="1" x14ac:dyDescent="0.3">
      <c r="A556" s="16"/>
      <c r="B556" s="133"/>
      <c r="C556" s="133"/>
      <c r="D556" s="16"/>
      <c r="E556" s="17"/>
      <c r="F556" s="120"/>
      <c r="G556" s="19"/>
      <c r="H556" s="19"/>
      <c r="I556" s="19"/>
      <c r="J556" s="19"/>
      <c r="K556" s="19"/>
      <c r="L556" s="19"/>
      <c r="M556" s="19"/>
      <c r="N556" s="17"/>
      <c r="O556" s="17"/>
      <c r="P556" s="22"/>
      <c r="Q556" s="22"/>
      <c r="R556" s="22"/>
      <c r="S556" s="22"/>
      <c r="T556" s="22"/>
      <c r="U556" s="22"/>
      <c r="V556" s="22"/>
      <c r="W556" s="22"/>
      <c r="X556" s="22"/>
      <c r="Y556" s="22"/>
      <c r="Z556" s="22"/>
      <c r="AA556" s="22"/>
      <c r="AB556" s="22"/>
      <c r="AC556" s="22"/>
      <c r="AD556"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556" s="22"/>
      <c r="AF556" s="22"/>
      <c r="AG556" s="22"/>
      <c r="AH556" s="22"/>
      <c r="AI556" s="22"/>
      <c r="AJ556" s="22"/>
      <c r="AK556" s="22"/>
      <c r="AL556" s="22"/>
      <c r="AM556" s="22"/>
      <c r="AN556" s="22"/>
      <c r="AO556" s="22"/>
      <c r="AP556" s="22"/>
      <c r="AQ556" s="22"/>
      <c r="AR556" s="22"/>
      <c r="AS556" s="22"/>
      <c r="AT556" s="22"/>
      <c r="AU556" s="22"/>
      <c r="AV556" s="22"/>
      <c r="AW556" s="22"/>
      <c r="AX556" s="22"/>
      <c r="AY556" s="22"/>
      <c r="AZ556" s="22"/>
      <c r="BA556" s="22"/>
      <c r="BB556" s="22"/>
      <c r="BC556" s="22"/>
      <c r="BD556" s="22" t="s">
        <v>136</v>
      </c>
    </row>
    <row r="557" spans="1:56" ht="15" customHeight="1" x14ac:dyDescent="0.3">
      <c r="A557" s="16"/>
      <c r="B557" s="133"/>
      <c r="C557" s="133"/>
      <c r="D557" s="16"/>
      <c r="E557" s="17"/>
      <c r="F557" s="120"/>
      <c r="G557" s="112" t="str">
        <f>IF(OR($H$2="",J567=""),"",J567+((365.25*$H$2)/4))</f>
        <v/>
      </c>
      <c r="H557" s="19"/>
      <c r="I557" s="19"/>
      <c r="J557" s="19"/>
      <c r="K557" s="19"/>
      <c r="L557" s="19"/>
      <c r="M557" s="112" t="str">
        <f>IF(OR($H$2="",J515=""),"",J515+((365.25*$H$2)/4))</f>
        <v/>
      </c>
      <c r="N557" s="17"/>
      <c r="O557" s="17"/>
      <c r="P557" s="22"/>
      <c r="Q557" s="22"/>
      <c r="R557" s="22"/>
      <c r="S557" s="22"/>
      <c r="T557" s="22"/>
      <c r="U557" s="22"/>
      <c r="V557" s="22"/>
      <c r="W557" s="22"/>
      <c r="X557" s="22"/>
      <c r="Y557" s="22"/>
      <c r="Z557" s="22"/>
      <c r="AA557" s="70"/>
      <c r="AB557" s="71" t="str">
        <f>AB24</f>
        <v>meritocracy</v>
      </c>
      <c r="AC557" s="72">
        <f>AC24</f>
        <v>0</v>
      </c>
      <c r="AD557" s="72">
        <f>AD24</f>
        <v>0</v>
      </c>
      <c r="AE557" s="72">
        <f>AE24</f>
        <v>0</v>
      </c>
      <c r="AF557" s="72">
        <f>AF24</f>
        <v>0</v>
      </c>
      <c r="AG557" s="72">
        <f>AG24</f>
        <v>0</v>
      </c>
      <c r="AH557" s="72">
        <f>AH24</f>
        <v>0</v>
      </c>
      <c r="AI557" s="72">
        <f>AI24</f>
        <v>0</v>
      </c>
      <c r="AJ557" s="73">
        <f>AJ24</f>
        <v>0</v>
      </c>
      <c r="AK557" s="74"/>
      <c r="AL557" s="75"/>
      <c r="AM557" s="75"/>
      <c r="AN557" s="155"/>
      <c r="AO557" s="155"/>
      <c r="AP557" s="155"/>
      <c r="AQ557" s="22"/>
      <c r="AR557" s="22"/>
      <c r="AS557" s="22"/>
      <c r="AT557" s="22"/>
      <c r="AU557" s="22"/>
      <c r="AV557" s="22"/>
      <c r="AW557" s="22"/>
      <c r="AX557" s="22"/>
      <c r="AY557" s="22"/>
      <c r="AZ557" s="22"/>
      <c r="BA557" s="22"/>
      <c r="BB557" s="22"/>
      <c r="BC557" s="22"/>
      <c r="BD557" s="22" t="s">
        <v>136</v>
      </c>
    </row>
    <row r="558" spans="1:56" ht="15" customHeight="1" x14ac:dyDescent="0.3">
      <c r="A558" s="16"/>
      <c r="B558" s="133"/>
      <c r="C558" s="133"/>
      <c r="D558" s="16"/>
      <c r="E558" s="17"/>
      <c r="F558" s="120"/>
      <c r="G558" s="19"/>
      <c r="H558" s="19"/>
      <c r="I558" s="19"/>
      <c r="J558" s="19"/>
      <c r="K558" s="19"/>
      <c r="L558" s="19"/>
      <c r="M558" s="19"/>
      <c r="N558" s="17"/>
      <c r="O558" s="17"/>
      <c r="P558" s="22"/>
      <c r="Q558" s="22"/>
      <c r="R558" s="22"/>
      <c r="S558" s="22"/>
      <c r="T558" s="22"/>
      <c r="U558" s="22"/>
      <c r="V558" s="22"/>
      <c r="W558" s="22"/>
      <c r="X558" s="22"/>
      <c r="Y558" s="22"/>
      <c r="Z558" s="22"/>
      <c r="AA558" s="76"/>
      <c r="AB558" s="77" t="str">
        <f>AB25</f>
        <v>vulnerability</v>
      </c>
      <c r="AC558" s="78">
        <f>AC25</f>
        <v>0</v>
      </c>
      <c r="AD558" s="78">
        <f>AD25</f>
        <v>0</v>
      </c>
      <c r="AE558" s="78">
        <f>AE25</f>
        <v>0</v>
      </c>
      <c r="AF558" s="78">
        <f>AF25</f>
        <v>0</v>
      </c>
      <c r="AG558" s="78">
        <f>AG25</f>
        <v>0</v>
      </c>
      <c r="AH558" s="78">
        <f>AH25</f>
        <v>0</v>
      </c>
      <c r="AI558" s="78">
        <f>AI25</f>
        <v>0</v>
      </c>
      <c r="AJ558" s="79">
        <f>AJ25</f>
        <v>0</v>
      </c>
      <c r="AK558" s="80">
        <f>AK25</f>
        <v>0</v>
      </c>
      <c r="AL558" s="79">
        <f>AL25</f>
        <v>0</v>
      </c>
      <c r="AM558" s="81"/>
      <c r="AN558" s="155"/>
      <c r="AO558" s="155"/>
      <c r="AP558" s="155"/>
      <c r="AQ558" s="22"/>
      <c r="AR558" s="22"/>
      <c r="AS558" s="22"/>
      <c r="AT558" s="22"/>
      <c r="AU558" s="22"/>
      <c r="AV558" s="22"/>
      <c r="AW558" s="22"/>
      <c r="AX558" s="22"/>
      <c r="AY558" s="22"/>
      <c r="AZ558" s="22"/>
      <c r="BA558" s="22"/>
      <c r="BB558" s="22"/>
      <c r="BC558" s="22"/>
      <c r="BD558" s="22" t="s">
        <v>136</v>
      </c>
    </row>
    <row r="559" spans="1:56" ht="15" customHeight="1" x14ac:dyDescent="0.3">
      <c r="A559" s="16"/>
      <c r="B559" s="133"/>
      <c r="C559" s="133"/>
      <c r="D559" s="16"/>
      <c r="E559" s="17"/>
      <c r="F559" s="120"/>
      <c r="G559" s="19"/>
      <c r="H559" s="19"/>
      <c r="I559" s="19"/>
      <c r="J559" s="19"/>
      <c r="K559" s="19"/>
      <c r="L559" s="19"/>
      <c r="M559" s="19"/>
      <c r="N559" s="17"/>
      <c r="O559" s="17"/>
      <c r="P559" s="22"/>
      <c r="Q559" s="22"/>
      <c r="R559" s="22"/>
      <c r="S559" s="22"/>
      <c r="T559" s="22"/>
      <c r="U559" s="22"/>
      <c r="V559" s="22"/>
      <c r="W559" s="22"/>
      <c r="X559" s="22"/>
      <c r="Y559" s="22"/>
      <c r="Z559" s="22"/>
      <c r="AA559" s="70"/>
      <c r="AB559" s="71" t="str">
        <f>AB26</f>
        <v>privilege shaming</v>
      </c>
      <c r="AC559" s="72">
        <f>AC26</f>
        <v>0</v>
      </c>
      <c r="AD559" s="72">
        <f>AD26</f>
        <v>0</v>
      </c>
      <c r="AE559" s="72">
        <f>AE26</f>
        <v>0</v>
      </c>
      <c r="AF559" s="72">
        <f>AF26</f>
        <v>0</v>
      </c>
      <c r="AG559" s="72">
        <f>AG26</f>
        <v>0</v>
      </c>
      <c r="AH559" s="72">
        <f>AH26</f>
        <v>0</v>
      </c>
      <c r="AI559" s="72">
        <f>AI26</f>
        <v>0</v>
      </c>
      <c r="AJ559" s="73">
        <f>AJ26</f>
        <v>0</v>
      </c>
      <c r="AK559" s="74"/>
      <c r="AL559" s="75"/>
      <c r="AM559" s="75"/>
      <c r="AN559" s="155"/>
      <c r="AO559" s="155"/>
      <c r="AP559" s="155"/>
      <c r="AQ559" s="22"/>
      <c r="AR559" s="22"/>
      <c r="AS559" s="22"/>
      <c r="AT559" s="22"/>
      <c r="AU559" s="22"/>
      <c r="AV559" s="22"/>
      <c r="AW559" s="22"/>
      <c r="AX559" s="22"/>
      <c r="AY559" s="22"/>
      <c r="AZ559" s="22"/>
      <c r="BA559" s="22"/>
      <c r="BB559" s="22"/>
      <c r="BC559" s="22"/>
      <c r="BD559" s="22" t="s">
        <v>136</v>
      </c>
    </row>
    <row r="560" spans="1:56" ht="15" customHeight="1" x14ac:dyDescent="0.3">
      <c r="A560" s="16"/>
      <c r="B560" s="133"/>
      <c r="C560" s="133"/>
      <c r="D560" s="16"/>
      <c r="E560" s="17"/>
      <c r="F560" s="120"/>
      <c r="G560" s="120"/>
      <c r="H560" s="120"/>
      <c r="I560" s="120"/>
      <c r="J560" s="120"/>
      <c r="K560" s="120"/>
      <c r="L560" s="120"/>
      <c r="M560" s="120"/>
      <c r="N560" s="17"/>
      <c r="O560" s="17"/>
      <c r="P560" s="22"/>
      <c r="Q560" s="22"/>
      <c r="R560" s="22"/>
      <c r="S560" s="22"/>
      <c r="T560" s="22"/>
      <c r="U560" s="22"/>
      <c r="V560" s="22"/>
      <c r="W560" s="22"/>
      <c r="X560" s="22"/>
      <c r="Y560" s="22"/>
      <c r="Z560" s="22"/>
      <c r="AA560" s="76"/>
      <c r="AB560" s="77" t="str">
        <f>AB27</f>
        <v>discrimination</v>
      </c>
      <c r="AC560" s="78">
        <f>AC27</f>
        <v>0</v>
      </c>
      <c r="AD560" s="78">
        <f>AD27</f>
        <v>0</v>
      </c>
      <c r="AE560" s="78">
        <f>AE27</f>
        <v>0</v>
      </c>
      <c r="AF560" s="78">
        <f>AF27</f>
        <v>0</v>
      </c>
      <c r="AG560" s="78">
        <f>AG27</f>
        <v>0</v>
      </c>
      <c r="AH560" s="78">
        <f>AH27</f>
        <v>0</v>
      </c>
      <c r="AI560" s="78">
        <f>AI27</f>
        <v>0</v>
      </c>
      <c r="AJ560" s="79">
        <f>AJ27</f>
        <v>0</v>
      </c>
      <c r="AK560" s="80">
        <f>AK27</f>
        <v>0</v>
      </c>
      <c r="AL560" s="79">
        <f>AL27</f>
        <v>0</v>
      </c>
      <c r="AM560" s="81"/>
      <c r="AN560" s="155"/>
      <c r="AO560" s="155"/>
      <c r="AP560" s="155"/>
      <c r="AQ560" s="22"/>
      <c r="AR560" s="22"/>
      <c r="AS560" s="22"/>
      <c r="AT560" s="22"/>
      <c r="AU560" s="22"/>
      <c r="AV560" s="22"/>
      <c r="AW560" s="22"/>
      <c r="AX560" s="22"/>
      <c r="AY560" s="22"/>
      <c r="AZ560" s="22"/>
      <c r="BA560" s="22"/>
      <c r="BB560" s="22"/>
      <c r="BC560" s="22"/>
      <c r="BD560" s="22" t="s">
        <v>136</v>
      </c>
    </row>
    <row r="561" spans="1:56" ht="15" customHeight="1" x14ac:dyDescent="0.3">
      <c r="A561" s="16"/>
      <c r="B561" s="156" t="str">
        <f>IF(M29="",AA561,AC561)</f>
        <v xml:space="preserve">If you live in a more densely populated area, you understandably feel excluded to some degree from dominate society. And it makes sense you feel vulnerable to others' good will. But if you live in a less densely populated area, you're understandably confident that hard work will bring success. And it makes sense you're tired of being shamed for what you see as earned. 
</v>
      </c>
      <c r="C561" s="51"/>
      <c r="D561" s="16"/>
      <c r="E561" s="17"/>
      <c r="F561" s="120"/>
      <c r="G561" s="105" t="str">
        <f>IF(OR(G557="",$H$2=""),"",G557-((365.25*$H$2)/16))</f>
        <v/>
      </c>
      <c r="H561" s="19"/>
      <c r="I561" s="19"/>
      <c r="J561" s="19"/>
      <c r="K561" s="19"/>
      <c r="L561" s="19"/>
      <c r="M561" s="110" t="str">
        <f>IF(OR(M557="",$H$2=""),"",M557+((365.25*$H$2)/16))</f>
        <v/>
      </c>
      <c r="N561" s="17"/>
      <c r="O561" s="17"/>
      <c r="P561" s="22"/>
      <c r="Q561" s="22"/>
      <c r="R561" s="22"/>
      <c r="S561" s="22"/>
      <c r="T561" s="22"/>
      <c r="U561" s="22"/>
      <c r="V561" s="22"/>
      <c r="W561" s="22"/>
      <c r="X561" s="22"/>
      <c r="Y561" s="22"/>
      <c r="Z561" s="22"/>
      <c r="AA561" s="11" t="s">
        <v>366</v>
      </c>
      <c r="AB561" s="22"/>
      <c r="AC561" s="22" t="str">
        <f>IF(AND(AB565&gt;3,AL558&gt;0),AB562,AB563)</f>
        <v xml:space="preserve">Since you live in a less densely populated area, you're understandably confident that hard work will bring success. And it makes sense you're tired of being shamed for what you see as earned. They don't know your experience, and fail to relate to your specific needs. In short, you naturally try to relieve your unmet self-needs while guarding your relieved social-needs. 
</v>
      </c>
      <c r="AD561" s="22"/>
      <c r="AE561" s="22"/>
      <c r="AF561" s="22"/>
      <c r="AG561" s="22"/>
      <c r="AH561" s="22"/>
      <c r="AI561" s="22"/>
      <c r="AJ561" s="22"/>
      <c r="AK561" s="22"/>
      <c r="AL561" s="22"/>
      <c r="AM561" s="22"/>
      <c r="AN561" s="22"/>
      <c r="AO561" s="22"/>
      <c r="AP561" s="22"/>
      <c r="AQ561" s="22"/>
      <c r="AR561" s="22"/>
      <c r="AS561" s="22"/>
      <c r="AT561" s="22"/>
      <c r="AU561" s="22"/>
      <c r="AV561" s="22"/>
      <c r="AW561" s="22"/>
      <c r="AX561" s="22"/>
      <c r="AY561" s="22"/>
      <c r="AZ561" s="22"/>
      <c r="BA561" s="22"/>
      <c r="BB561" s="22"/>
      <c r="BC561" s="22"/>
      <c r="BD561" s="22" t="s">
        <v>136</v>
      </c>
    </row>
    <row r="562" spans="1:56" ht="15" customHeight="1" x14ac:dyDescent="0.35">
      <c r="A562" s="16"/>
      <c r="B562" s="156"/>
      <c r="C562" s="51"/>
      <c r="D562" s="16"/>
      <c r="E562" s="17"/>
      <c r="F562" s="120"/>
      <c r="G562" s="19"/>
      <c r="H562" s="19"/>
      <c r="I562" s="19"/>
      <c r="J562" s="19"/>
      <c r="K562" s="19"/>
      <c r="L562" s="19"/>
      <c r="M562" s="19"/>
      <c r="N562" s="17"/>
      <c r="O562" s="17"/>
      <c r="P562" s="22"/>
      <c r="Q562" s="22"/>
      <c r="R562" s="22"/>
      <c r="S562" s="22"/>
      <c r="T562" s="22"/>
      <c r="U562" s="22"/>
      <c r="V562" s="22"/>
      <c r="W562" s="22"/>
      <c r="X562" s="22"/>
      <c r="Y562" s="22"/>
      <c r="Z562" s="22"/>
      <c r="AA562" s="157" t="s">
        <v>367</v>
      </c>
      <c r="AB562" s="158" t="s">
        <v>368</v>
      </c>
      <c r="AC562" s="22"/>
      <c r="AD562" s="22"/>
      <c r="AE562" s="22"/>
      <c r="AF562" s="22"/>
      <c r="AG562" s="22"/>
      <c r="AH562" s="22"/>
      <c r="AI562" s="22"/>
      <c r="AJ562" s="22"/>
      <c r="AK562" s="22"/>
      <c r="AL562" s="22"/>
      <c r="AM562" s="22"/>
      <c r="AN562" s="22"/>
      <c r="AO562" s="22"/>
      <c r="AP562" s="22"/>
      <c r="AQ562" s="22"/>
      <c r="AR562" s="22"/>
      <c r="AS562" s="22"/>
      <c r="AT562" s="22"/>
      <c r="AU562" s="22"/>
      <c r="AV562" s="22"/>
      <c r="AW562" s="22"/>
      <c r="AX562" s="22"/>
      <c r="AY562" s="22"/>
      <c r="AZ562" s="22"/>
      <c r="BA562" s="22"/>
      <c r="BB562" s="22"/>
      <c r="BC562" s="22"/>
      <c r="BD562" s="22" t="s">
        <v>136</v>
      </c>
    </row>
    <row r="563" spans="1:56" ht="15" customHeight="1" x14ac:dyDescent="0.35">
      <c r="A563" s="16"/>
      <c r="B563" s="156"/>
      <c r="C563" s="51"/>
      <c r="D563" s="16"/>
      <c r="E563" s="17"/>
      <c r="F563" s="120"/>
      <c r="G563" s="19"/>
      <c r="H563" s="19"/>
      <c r="I563" s="19"/>
      <c r="J563" s="19"/>
      <c r="K563" s="19"/>
      <c r="L563" s="19"/>
      <c r="M563" s="19"/>
      <c r="N563" s="17"/>
      <c r="O563" s="17"/>
      <c r="P563" s="22"/>
      <c r="Q563" s="22"/>
      <c r="R563" s="22"/>
      <c r="S563" s="22"/>
      <c r="T563" s="22"/>
      <c r="U563" s="22"/>
      <c r="V563" s="22"/>
      <c r="W563" s="22"/>
      <c r="X563" s="22"/>
      <c r="Y563" s="22"/>
      <c r="Z563" s="22"/>
      <c r="AA563" s="159" t="s">
        <v>369</v>
      </c>
      <c r="AB563" s="160" t="s">
        <v>370</v>
      </c>
      <c r="AC563" s="22"/>
      <c r="AD563" s="22"/>
      <c r="AE563" s="22"/>
      <c r="AF563" s="22"/>
      <c r="AG563" s="22"/>
      <c r="AH563" s="22"/>
      <c r="AI563" s="22"/>
      <c r="AJ563" s="22"/>
      <c r="AK563" s="22"/>
      <c r="AL563" s="22"/>
      <c r="AM563" s="22"/>
      <c r="AN563" s="22"/>
      <c r="AO563" s="22"/>
      <c r="AP563" s="22"/>
      <c r="AQ563" s="22"/>
      <c r="AR563" s="22"/>
      <c r="AS563" s="22"/>
      <c r="AT563" s="22"/>
      <c r="AU563" s="22"/>
      <c r="AV563" s="22"/>
      <c r="AW563" s="22"/>
      <c r="AX563" s="22"/>
      <c r="AY563" s="22"/>
      <c r="AZ563" s="22"/>
      <c r="BA563" s="22"/>
      <c r="BB563" s="22"/>
      <c r="BC563" s="22"/>
      <c r="BD563" s="22" t="s">
        <v>136</v>
      </c>
    </row>
    <row r="564" spans="1:56" ht="15" customHeight="1" x14ac:dyDescent="0.3">
      <c r="A564" s="16"/>
      <c r="B564" s="156"/>
      <c r="C564" s="51"/>
      <c r="D564" s="16"/>
      <c r="E564" s="17"/>
      <c r="F564" s="120"/>
      <c r="G564" s="19"/>
      <c r="H564" s="107" t="str">
        <f>IF(OR(J567="",$H$2=""),"",J567+((365.25*$H$2)/8))</f>
        <v/>
      </c>
      <c r="I564" s="19"/>
      <c r="J564" s="19"/>
      <c r="K564" s="19"/>
      <c r="L564" s="114" t="str">
        <f>IF(OR(M557="",$H$2=""),"",M557+((365.25*$H$2)/8))</f>
        <v/>
      </c>
      <c r="M564" s="19"/>
      <c r="N564" s="17"/>
      <c r="O564" s="17"/>
      <c r="P564" s="22"/>
      <c r="Q564" s="22"/>
      <c r="R564" s="22"/>
      <c r="S564" s="22"/>
      <c r="T564" s="22"/>
      <c r="U564" s="22"/>
      <c r="V564" s="22"/>
      <c r="W564" s="22"/>
      <c r="X564" s="22"/>
      <c r="Y564" s="22"/>
      <c r="Z564" s="22"/>
      <c r="AA564" s="22"/>
      <c r="AB564" s="22"/>
      <c r="AC564" s="22"/>
      <c r="AD564" s="22"/>
      <c r="AE564" s="22"/>
      <c r="AF564" s="22"/>
      <c r="AG564" s="22"/>
      <c r="AH564" s="22"/>
      <c r="AI564" s="22"/>
      <c r="AJ564" s="22"/>
      <c r="AK564" s="22"/>
      <c r="AL564" s="22"/>
      <c r="AM564" s="22"/>
      <c r="AN564" s="22"/>
      <c r="AO564" s="22"/>
      <c r="AP564" s="22"/>
      <c r="AQ564" s="22"/>
      <c r="AR564" s="22"/>
      <c r="AS564" s="22"/>
      <c r="AT564" s="22"/>
      <c r="AU564" s="22"/>
      <c r="AV564" s="22"/>
      <c r="AW564" s="22"/>
      <c r="AX564" s="22"/>
      <c r="AY564" s="22"/>
      <c r="AZ564" s="22"/>
      <c r="BA564" s="22"/>
      <c r="BB564" s="22"/>
      <c r="BC564" s="22"/>
      <c r="BD564" s="22" t="s">
        <v>136</v>
      </c>
    </row>
    <row r="565" spans="1:56" ht="15" customHeight="1" x14ac:dyDescent="0.3">
      <c r="A565" s="16"/>
      <c r="B565" s="156"/>
      <c r="C565" s="51"/>
      <c r="D565" s="16"/>
      <c r="E565" s="17"/>
      <c r="F565" s="120"/>
      <c r="G565" s="19"/>
      <c r="H565" s="19"/>
      <c r="I565" s="19"/>
      <c r="J565" s="19"/>
      <c r="K565" s="19"/>
      <c r="L565" s="19"/>
      <c r="M565" s="19"/>
      <c r="N565" s="17"/>
      <c r="O565" s="17"/>
      <c r="P565" s="22"/>
      <c r="Q565" s="22"/>
      <c r="R565" s="22"/>
      <c r="S565" s="22"/>
      <c r="T565" s="22"/>
      <c r="U565" s="22"/>
      <c r="V565" s="22"/>
      <c r="W565" s="22"/>
      <c r="X565" s="22"/>
      <c r="Y565" s="22"/>
      <c r="Z565" s="22"/>
      <c r="AA565" s="22"/>
      <c r="AB565" s="83">
        <f>AJ28</f>
        <v>0</v>
      </c>
      <c r="AC565" s="22"/>
      <c r="AD565" s="22"/>
      <c r="AE565" s="22"/>
      <c r="AF565" s="22"/>
      <c r="AG565" s="22"/>
      <c r="AH565" s="22"/>
      <c r="AI565" s="22"/>
      <c r="AJ565" s="22"/>
      <c r="AK565" s="22"/>
      <c r="AL565" s="22"/>
      <c r="AM565" s="22"/>
      <c r="AN565" s="22"/>
      <c r="AO565" s="22"/>
      <c r="AP565" s="22"/>
      <c r="AQ565" s="22"/>
      <c r="AR565" s="22"/>
      <c r="AS565" s="22"/>
      <c r="AT565" s="22"/>
      <c r="AU565" s="22"/>
      <c r="AV565" s="22"/>
      <c r="AW565" s="22"/>
      <c r="AX565" s="22"/>
      <c r="AY565" s="22"/>
      <c r="AZ565" s="22"/>
      <c r="BA565" s="22"/>
      <c r="BB565" s="22"/>
      <c r="BC565" s="22"/>
      <c r="BD565" s="22" t="s">
        <v>136</v>
      </c>
    </row>
    <row r="566" spans="1:56" ht="15" customHeight="1" x14ac:dyDescent="0.3">
      <c r="A566" s="16"/>
      <c r="B566" s="156"/>
      <c r="C566" s="51"/>
      <c r="D566" s="16"/>
      <c r="E566" s="17"/>
      <c r="F566" s="120"/>
      <c r="G566" s="19"/>
      <c r="H566" s="19"/>
      <c r="I566" s="115" t="str">
        <f>IF(OR(J567="",$H$2=""),"",J567+((365.25*$H$2)/16))</f>
        <v/>
      </c>
      <c r="J566" s="19"/>
      <c r="K566" s="105" t="str">
        <f>IF(OR(J567="",$H$2=""),"",J567-((365.25*$H$2)/16))</f>
        <v/>
      </c>
      <c r="L566" s="19"/>
      <c r="M566" s="19"/>
      <c r="N566" s="17"/>
      <c r="O566" s="17"/>
      <c r="P566" s="22"/>
      <c r="Q566" s="22"/>
      <c r="R566" s="22"/>
      <c r="S566" s="22"/>
      <c r="T566" s="22"/>
      <c r="U566" s="22"/>
      <c r="V566" s="22"/>
      <c r="W566" s="22"/>
      <c r="X566" s="22"/>
      <c r="Y566" s="22"/>
      <c r="Z566" s="22"/>
      <c r="AA566" s="22"/>
      <c r="AB566" s="22"/>
      <c r="AC566" s="22"/>
      <c r="AD566" s="22"/>
      <c r="AE566" s="22"/>
      <c r="AF566" s="22"/>
      <c r="AG566" s="22"/>
      <c r="AH566" s="22"/>
      <c r="AI566" s="22"/>
      <c r="AJ566" s="22"/>
      <c r="AK566" s="22"/>
      <c r="AL566" s="22"/>
      <c r="AM566" s="22"/>
      <c r="AN566" s="22"/>
      <c r="AO566" s="22"/>
      <c r="AP566" s="22"/>
      <c r="AQ566" s="22"/>
      <c r="AR566" s="22"/>
      <c r="AS566" s="22"/>
      <c r="AT566" s="22"/>
      <c r="AU566" s="22"/>
      <c r="AV566" s="22"/>
      <c r="AW566" s="22"/>
      <c r="AX566" s="22"/>
      <c r="AY566" s="22"/>
      <c r="AZ566" s="22"/>
      <c r="BA566" s="22"/>
      <c r="BB566" s="22"/>
      <c r="BC566" s="22"/>
      <c r="BD566" s="22" t="s">
        <v>136</v>
      </c>
    </row>
    <row r="567" spans="1:56" ht="15" customHeight="1" x14ac:dyDescent="0.3">
      <c r="A567" s="16"/>
      <c r="B567" s="156"/>
      <c r="C567" s="51"/>
      <c r="D567" s="16"/>
      <c r="E567" s="17"/>
      <c r="F567" s="120"/>
      <c r="G567" s="19"/>
      <c r="H567" s="19"/>
      <c r="I567" s="19"/>
      <c r="J567" s="116" t="str">
        <f>IF(OR($H$2="",M557=""),"",M557+((365.25*$H$2)/4))</f>
        <v/>
      </c>
      <c r="K567" s="19"/>
      <c r="L567" s="19"/>
      <c r="M567" s="19"/>
      <c r="N567" s="17"/>
      <c r="O567" s="17"/>
      <c r="P567" s="22"/>
      <c r="Q567" s="22"/>
      <c r="R567" s="22"/>
      <c r="S567" s="22"/>
      <c r="T567" s="22"/>
      <c r="U567" s="22"/>
      <c r="V567" s="22"/>
      <c r="W567" s="22"/>
      <c r="X567" s="22"/>
      <c r="Y567" s="22"/>
      <c r="Z567" s="22"/>
      <c r="AA567" s="22"/>
      <c r="AB567" s="22"/>
      <c r="AC567" s="22"/>
      <c r="AD567" s="22"/>
      <c r="AE567" s="22"/>
      <c r="AF567" s="22"/>
      <c r="AG567" s="22"/>
      <c r="AH567" s="22"/>
      <c r="AI567" s="22"/>
      <c r="AJ567" s="22"/>
      <c r="AK567" s="22"/>
      <c r="AL567" s="22"/>
      <c r="AM567" s="22"/>
      <c r="AN567" s="22"/>
      <c r="AO567" s="22"/>
      <c r="AP567" s="22"/>
      <c r="AQ567" s="22"/>
      <c r="AR567" s="22"/>
      <c r="AS567" s="22"/>
      <c r="AT567" s="22"/>
      <c r="AU567" s="22"/>
      <c r="AV567" s="22"/>
      <c r="AW567" s="22"/>
      <c r="AX567" s="22"/>
      <c r="AY567" s="22"/>
      <c r="AZ567" s="22"/>
      <c r="BA567" s="22"/>
      <c r="BB567" s="22"/>
      <c r="BC567" s="22"/>
      <c r="BD567" s="22" t="s">
        <v>136</v>
      </c>
    </row>
    <row r="568" spans="1:56" ht="15" customHeight="1" x14ac:dyDescent="0.3">
      <c r="A568" s="16"/>
      <c r="B568" s="156"/>
      <c r="C568" s="51"/>
      <c r="D568" s="16"/>
      <c r="E568" s="17"/>
      <c r="F568" s="120"/>
      <c r="G568" s="19"/>
      <c r="H568" s="19"/>
      <c r="I568" s="19"/>
      <c r="J568" s="116"/>
      <c r="K568" s="19"/>
      <c r="L568" s="19"/>
      <c r="M568" s="19"/>
      <c r="N568" s="17"/>
      <c r="O568" s="17"/>
      <c r="P568" s="22"/>
      <c r="Q568" s="22"/>
      <c r="R568" s="22"/>
      <c r="S568" s="22"/>
      <c r="T568" s="22"/>
      <c r="U568" s="22"/>
      <c r="V568" s="22"/>
      <c r="W568" s="22"/>
      <c r="X568" s="22"/>
      <c r="Y568" s="22"/>
      <c r="Z568" s="22"/>
      <c r="AA568" s="22"/>
      <c r="AB568" s="22"/>
      <c r="AC568" s="22"/>
      <c r="AD568" s="22"/>
      <c r="AE568" s="22"/>
      <c r="AF568" s="22"/>
      <c r="AG568" s="22"/>
      <c r="AH568" s="22"/>
      <c r="AI568" s="22"/>
      <c r="AJ568" s="22"/>
      <c r="AK568" s="22"/>
      <c r="AL568" s="22"/>
      <c r="AM568" s="22"/>
      <c r="AN568" s="22"/>
      <c r="AO568" s="22"/>
      <c r="AP568" s="22"/>
      <c r="AQ568" s="22"/>
      <c r="AR568" s="22"/>
      <c r="AS568" s="22"/>
      <c r="AT568" s="22"/>
      <c r="AU568" s="22"/>
      <c r="AV568" s="22"/>
      <c r="AW568" s="22"/>
      <c r="AX568" s="22"/>
      <c r="AY568" s="22"/>
      <c r="AZ568" s="22"/>
      <c r="BA568" s="22"/>
      <c r="BB568" s="22"/>
      <c r="BC568" s="22"/>
      <c r="BD568" s="22" t="s">
        <v>136</v>
      </c>
    </row>
    <row r="569" spans="1:56" ht="15" customHeight="1" x14ac:dyDescent="0.3">
      <c r="A569" s="16"/>
      <c r="B569" s="156"/>
      <c r="C569" s="51"/>
      <c r="D569" s="16"/>
      <c r="E569" s="17"/>
      <c r="F569" s="117" t="str">
        <f>IF(F570="","",AD544)</f>
        <v>Your psychosocial journey with declining health</v>
      </c>
      <c r="G569" s="19"/>
      <c r="H569" s="19"/>
      <c r="I569" s="19"/>
      <c r="J569" s="19"/>
      <c r="K569" s="19"/>
      <c r="L569" s="19"/>
      <c r="M569" s="19"/>
      <c r="N569" s="17"/>
      <c r="O569" s="17"/>
      <c r="P569" s="22"/>
      <c r="Q569" s="22"/>
      <c r="R569" s="22"/>
      <c r="S569" s="22"/>
      <c r="T569" s="22"/>
      <c r="U569" s="22"/>
      <c r="V569" s="22"/>
      <c r="W569" s="22"/>
      <c r="X569" s="22"/>
      <c r="Y569" s="22"/>
      <c r="Z569" s="22"/>
      <c r="AA569" s="22"/>
      <c r="AB569" s="22"/>
      <c r="AC569" s="22"/>
      <c r="AD569" s="22"/>
      <c r="AE569" s="22"/>
      <c r="AF569" s="22"/>
      <c r="AG569" s="22"/>
      <c r="AH569" s="22"/>
      <c r="AI569" s="22"/>
      <c r="AJ569" s="22"/>
      <c r="AK569" s="22"/>
      <c r="AL569" s="22"/>
      <c r="AM569" s="22"/>
      <c r="AN569" s="22"/>
      <c r="AO569" s="22"/>
      <c r="AP569" s="22"/>
      <c r="AQ569" s="22"/>
      <c r="AR569" s="22"/>
      <c r="AS569" s="22"/>
      <c r="AT569" s="22"/>
      <c r="AU569" s="22"/>
      <c r="AV569" s="22"/>
      <c r="AW569" s="22"/>
      <c r="AX569" s="22"/>
      <c r="AY569" s="22"/>
      <c r="AZ569" s="22"/>
      <c r="BA569" s="22"/>
      <c r="BB569" s="22"/>
      <c r="BC569" s="22"/>
      <c r="BD569" s="22" t="s">
        <v>136</v>
      </c>
    </row>
    <row r="570" spans="1:56" ht="60" customHeight="1" x14ac:dyDescent="0.3">
      <c r="A570" s="16"/>
      <c r="B570" s="51"/>
      <c r="C570" s="49" t="s">
        <v>371</v>
      </c>
      <c r="D570" s="16"/>
      <c r="E570" s="17"/>
      <c r="F570" s="119" t="str">
        <f>IF(J546="","Your psychosocial relationships",AC549)</f>
        <v>Your psychosocial relationships</v>
      </c>
      <c r="G570" s="119"/>
      <c r="H570" s="119"/>
      <c r="I570" s="119"/>
      <c r="J570" s="119"/>
      <c r="K570" s="119"/>
      <c r="L570" s="119"/>
      <c r="M570" s="119"/>
      <c r="N570" s="119"/>
      <c r="O570" s="17"/>
      <c r="P570" s="22"/>
      <c r="Q570" s="22"/>
      <c r="R570" s="22"/>
      <c r="S570" s="22"/>
      <c r="T570" s="22"/>
      <c r="U570" s="22"/>
      <c r="V570" s="22"/>
      <c r="W570" s="22"/>
      <c r="X570" s="22"/>
      <c r="Y570" s="22"/>
      <c r="Z570" s="22"/>
      <c r="AA570" s="22"/>
      <c r="AB570" s="22"/>
      <c r="AC570" s="22"/>
      <c r="AD570" s="22"/>
      <c r="AE570" s="22"/>
      <c r="AF570" s="22"/>
      <c r="AG570" s="22"/>
      <c r="AH570" s="22"/>
      <c r="AI570" s="22"/>
      <c r="AJ570" s="22"/>
      <c r="AK570" s="22"/>
      <c r="AL570" s="22"/>
      <c r="AM570" s="22"/>
      <c r="AN570" s="22"/>
      <c r="AO570" s="22"/>
      <c r="AP570" s="22"/>
      <c r="AQ570" s="22"/>
      <c r="AR570" s="22"/>
      <c r="AS570" s="22"/>
      <c r="AT570" s="22"/>
      <c r="AU570" s="22"/>
      <c r="AV570" s="22"/>
      <c r="AW570" s="22"/>
      <c r="AX570" s="22"/>
      <c r="AY570" s="22"/>
      <c r="AZ570" s="22"/>
      <c r="BA570" s="22"/>
      <c r="BB570" s="22"/>
      <c r="BC570" s="22"/>
      <c r="BD570" s="22" t="s">
        <v>136</v>
      </c>
    </row>
    <row r="571" spans="1:56" ht="60" customHeight="1" x14ac:dyDescent="0.3">
      <c r="A571" s="16"/>
      <c r="B571" s="141"/>
      <c r="C571" s="49"/>
      <c r="D571" s="16"/>
      <c r="E571" s="17"/>
      <c r="F571" s="119" t="str">
        <f>IF(J546="","Your age level psychosocial development",AC551)</f>
        <v>Your age level psychosocial development</v>
      </c>
      <c r="G571" s="119"/>
      <c r="H571" s="119"/>
      <c r="I571" s="119"/>
      <c r="J571" s="119"/>
      <c r="K571" s="119"/>
      <c r="L571" s="119"/>
      <c r="M571" s="119"/>
      <c r="N571" s="119"/>
      <c r="O571" s="17"/>
      <c r="P571" s="22"/>
      <c r="Q571" s="22"/>
      <c r="R571" s="22"/>
      <c r="S571" s="22"/>
      <c r="T571" s="22"/>
      <c r="U571" s="22"/>
      <c r="V571" s="22"/>
      <c r="W571" s="22"/>
      <c r="X571" s="22"/>
      <c r="Y571" s="22"/>
      <c r="Z571" s="22"/>
      <c r="AA571" s="22"/>
      <c r="AB571" s="22"/>
      <c r="AC571" s="22"/>
      <c r="AD571" s="22"/>
      <c r="AE571" s="22"/>
      <c r="AF571" s="22"/>
      <c r="AG571" s="22"/>
      <c r="AH571" s="22"/>
      <c r="AI571" s="22"/>
      <c r="AJ571" s="22"/>
      <c r="AK571" s="22"/>
      <c r="AL571" s="22"/>
      <c r="AM571" s="22"/>
      <c r="AN571" s="22"/>
      <c r="AO571" s="22"/>
      <c r="AP571" s="22"/>
      <c r="AQ571" s="22"/>
      <c r="AR571" s="22"/>
      <c r="AS571" s="22"/>
      <c r="AT571" s="22"/>
      <c r="AU571" s="22"/>
      <c r="AV571" s="22"/>
      <c r="AW571" s="22"/>
      <c r="AX571" s="22"/>
      <c r="AY571" s="22"/>
      <c r="AZ571" s="22"/>
      <c r="BA571" s="22"/>
      <c r="BB571" s="22"/>
      <c r="BC571" s="22"/>
      <c r="BD571" s="22" t="s">
        <v>136</v>
      </c>
    </row>
    <row r="572" spans="1:56" ht="60" customHeight="1" x14ac:dyDescent="0.3">
      <c r="A572" s="16"/>
      <c r="B572" s="49" t="s">
        <v>372</v>
      </c>
      <c r="C572" s="49"/>
      <c r="D572" s="16"/>
      <c r="E572" s="17"/>
      <c r="F572" s="138" t="str">
        <f>IF(J546="","Your evolving psychosocial orientation",AC555)</f>
        <v>Your evolving psychosocial orientation</v>
      </c>
      <c r="G572" s="149"/>
      <c r="H572" s="149"/>
      <c r="I572" s="149"/>
      <c r="J572" s="149"/>
      <c r="K572" s="149"/>
      <c r="L572" s="149"/>
      <c r="M572" s="149"/>
      <c r="N572" s="149"/>
      <c r="O572" s="17"/>
      <c r="P572" s="22"/>
      <c r="Q572" s="22"/>
      <c r="R572" s="22"/>
      <c r="S572" s="22"/>
      <c r="T572" s="22"/>
      <c r="U572" s="22"/>
      <c r="V572" s="22"/>
      <c r="W572" s="22"/>
      <c r="X572" s="22"/>
      <c r="Y572" s="22"/>
      <c r="Z572" s="22"/>
      <c r="AA572" s="22"/>
      <c r="AB572" s="22"/>
      <c r="AC572" s="22"/>
      <c r="AD572" s="22"/>
      <c r="AE572" s="22"/>
      <c r="AF572" s="22"/>
      <c r="AG572" s="22"/>
      <c r="AH572" s="22"/>
      <c r="AI572" s="22"/>
      <c r="AJ572" s="22"/>
      <c r="AK572" s="22"/>
      <c r="AL572" s="22"/>
      <c r="AM572" s="22"/>
      <c r="AN572" s="22"/>
      <c r="AO572" s="22"/>
      <c r="AP572" s="22"/>
      <c r="AQ572" s="22"/>
      <c r="AR572" s="22"/>
      <c r="AS572" s="22"/>
      <c r="AT572" s="22"/>
      <c r="AU572" s="22"/>
      <c r="AV572" s="22"/>
      <c r="AW572" s="22"/>
      <c r="AX572" s="22"/>
      <c r="AY572" s="22"/>
      <c r="AZ572" s="22"/>
      <c r="BA572" s="22"/>
      <c r="BB572" s="22"/>
      <c r="BC572" s="22"/>
      <c r="BD572" s="22" t="s">
        <v>136</v>
      </c>
    </row>
    <row r="573" spans="1:56" ht="15" customHeight="1" x14ac:dyDescent="0.3">
      <c r="A573" s="16"/>
      <c r="B573" s="49"/>
      <c r="C573" s="49"/>
      <c r="D573" s="16"/>
      <c r="E573" s="17"/>
      <c r="F573" s="120"/>
      <c r="G573" s="19"/>
      <c r="H573" s="19"/>
      <c r="I573" s="19"/>
      <c r="J573" s="19"/>
      <c r="K573" s="19"/>
      <c r="L573" s="19"/>
      <c r="M573" s="19"/>
      <c r="N573" s="17"/>
      <c r="O573" s="17"/>
      <c r="P573" s="22"/>
      <c r="Q573" s="22"/>
      <c r="R573" s="22"/>
      <c r="S573" s="22"/>
      <c r="T573" s="22"/>
      <c r="U573" s="22"/>
      <c r="V573" s="22"/>
      <c r="W573" s="22"/>
      <c r="X573" s="22"/>
      <c r="Y573" s="22"/>
      <c r="Z573" s="22"/>
      <c r="AA573" s="22"/>
      <c r="AB573" s="22"/>
      <c r="AC573" s="22"/>
      <c r="AD573" s="22"/>
      <c r="AE573" s="22"/>
      <c r="AF573" s="22"/>
      <c r="AG573" s="22"/>
      <c r="AH573" s="22"/>
      <c r="AI573" s="22"/>
      <c r="AJ573" s="22"/>
      <c r="AK573" s="22"/>
      <c r="AL573" s="22"/>
      <c r="AM573" s="22"/>
      <c r="AN573" s="22"/>
      <c r="AO573" s="22"/>
      <c r="AP573" s="22"/>
      <c r="AQ573" s="22"/>
      <c r="AR573" s="22"/>
      <c r="AS573" s="22"/>
      <c r="AT573" s="22"/>
      <c r="AU573" s="22"/>
      <c r="AV573" s="22"/>
      <c r="AW573" s="22"/>
      <c r="AX573" s="22"/>
      <c r="AY573" s="22"/>
      <c r="AZ573" s="22"/>
      <c r="BA573" s="22"/>
      <c r="BB573" s="22"/>
      <c r="BC573" s="22"/>
      <c r="BD573" s="22" t="s">
        <v>136</v>
      </c>
    </row>
    <row r="574" spans="1:56" ht="15" customHeight="1" x14ac:dyDescent="0.3">
      <c r="A574" s="16"/>
      <c r="B574" s="49"/>
      <c r="C574" s="49"/>
      <c r="D574" s="16"/>
      <c r="E574" s="17"/>
      <c r="F574" s="120"/>
      <c r="G574" s="19"/>
      <c r="H574" s="19"/>
      <c r="I574" s="19"/>
      <c r="J574" s="19"/>
      <c r="K574" s="19"/>
      <c r="L574" s="19"/>
      <c r="M574" s="19"/>
      <c r="N574" s="17"/>
      <c r="O574" s="17"/>
      <c r="P574" s="22"/>
      <c r="Q574" s="22"/>
      <c r="R574" s="22"/>
      <c r="S574" s="22"/>
      <c r="T574" s="22"/>
      <c r="U574" s="22"/>
      <c r="V574" s="22"/>
      <c r="W574" s="22"/>
      <c r="X574" s="22"/>
      <c r="Y574" s="22"/>
      <c r="Z574" s="22"/>
      <c r="AA574" s="22"/>
      <c r="AB574" s="22"/>
      <c r="AC574" s="22"/>
      <c r="AD574" s="22"/>
      <c r="AE574" s="22"/>
      <c r="AF574" s="22"/>
      <c r="AG574" s="22"/>
      <c r="AH574" s="22"/>
      <c r="AI574" s="22"/>
      <c r="AJ574" s="22"/>
      <c r="AK574" s="22"/>
      <c r="AL574" s="22"/>
      <c r="AM574" s="22"/>
      <c r="AN574" s="22"/>
      <c r="AO574" s="22"/>
      <c r="AP574" s="22"/>
      <c r="AQ574" s="22"/>
      <c r="AR574" s="22"/>
      <c r="AS574" s="22"/>
      <c r="AT574" s="22"/>
      <c r="AU574" s="22"/>
      <c r="AV574" s="22"/>
      <c r="AW574" s="22"/>
      <c r="AX574" s="22"/>
      <c r="AY574" s="22"/>
      <c r="AZ574" s="22"/>
      <c r="BA574" s="22"/>
      <c r="BB574" s="22"/>
      <c r="BC574" s="22"/>
      <c r="BD574" s="22" t="s">
        <v>136</v>
      </c>
    </row>
    <row r="575" spans="1:56" ht="15" customHeight="1" x14ac:dyDescent="0.3">
      <c r="A575" s="16"/>
      <c r="B575" s="51"/>
      <c r="C575" s="51"/>
      <c r="D575" s="16"/>
      <c r="E575" s="17"/>
      <c r="F575" s="120"/>
      <c r="G575" s="19"/>
      <c r="H575" s="19"/>
      <c r="I575" s="19"/>
      <c r="J575" s="19"/>
      <c r="K575" s="19"/>
      <c r="L575" s="19"/>
      <c r="M575" s="19"/>
      <c r="N575" s="17"/>
      <c r="O575" s="17"/>
      <c r="P575" s="22"/>
      <c r="Q575" s="22"/>
      <c r="R575" s="22"/>
      <c r="S575" s="22"/>
      <c r="T575" s="22"/>
      <c r="U575" s="22"/>
      <c r="V575" s="22"/>
      <c r="W575" s="22"/>
      <c r="X575" s="22"/>
      <c r="Y575" s="22"/>
      <c r="Z575" s="22"/>
      <c r="AA575" s="22"/>
      <c r="AB575" s="22"/>
      <c r="AC575" s="22"/>
      <c r="AD575" s="22"/>
      <c r="AE575" s="22"/>
      <c r="AF575" s="22"/>
      <c r="AG575" s="22"/>
      <c r="AH575" s="22"/>
      <c r="AI575" s="22"/>
      <c r="AJ575" s="22"/>
      <c r="AK575" s="22"/>
      <c r="AL575" s="22"/>
      <c r="AM575" s="22"/>
      <c r="AN575" s="22"/>
      <c r="AO575" s="22"/>
      <c r="AP575" s="22"/>
      <c r="AQ575" s="22"/>
      <c r="AR575" s="22"/>
      <c r="AS575" s="22"/>
      <c r="AT575" s="22"/>
      <c r="AU575" s="22"/>
      <c r="AV575" s="22"/>
      <c r="AW575" s="22"/>
      <c r="AX575" s="22"/>
      <c r="AY575" s="22"/>
      <c r="AZ575" s="22"/>
      <c r="BA575" s="22"/>
      <c r="BB575" s="22"/>
      <c r="BC575" s="22"/>
      <c r="BD575" s="22" t="s">
        <v>136</v>
      </c>
    </row>
    <row r="576" spans="1:56" ht="30" customHeight="1" x14ac:dyDescent="0.6">
      <c r="A576" s="125" t="s">
        <v>373</v>
      </c>
      <c r="B576" s="90"/>
      <c r="C576" s="90"/>
      <c r="D576" s="199" t="s">
        <v>495</v>
      </c>
      <c r="E576" s="92" t="s">
        <v>374</v>
      </c>
      <c r="F576" s="93"/>
      <c r="G576" s="93"/>
      <c r="H576" s="93"/>
      <c r="I576" s="93"/>
      <c r="J576" s="93"/>
      <c r="K576" s="93"/>
      <c r="L576" s="93"/>
      <c r="M576" s="93"/>
      <c r="N576" s="93"/>
      <c r="O576" s="94" t="s">
        <v>375</v>
      </c>
      <c r="P576" s="22"/>
      <c r="Q576" s="22"/>
      <c r="R576" s="22"/>
      <c r="S576" s="22"/>
      <c r="T576" s="22"/>
      <c r="U576" s="22"/>
      <c r="V576" s="22"/>
      <c r="W576" s="22"/>
      <c r="X576" s="22"/>
      <c r="Y576" s="22"/>
      <c r="Z576" s="22"/>
      <c r="AA576" s="95">
        <f>AA544+1</f>
        <v>18</v>
      </c>
      <c r="AB576" s="22"/>
      <c r="AC576" s="22"/>
      <c r="AD576" s="96" t="s">
        <v>376</v>
      </c>
      <c r="AE576" s="22"/>
      <c r="AF576" s="22"/>
      <c r="AG576" s="22"/>
      <c r="AH576" s="22"/>
      <c r="AI576" s="22"/>
      <c r="AJ576" s="22"/>
      <c r="AK576" s="22"/>
      <c r="AL576" s="22"/>
      <c r="AM576" s="22"/>
      <c r="AN576" s="22"/>
      <c r="AO576" s="22"/>
      <c r="AP576" s="22"/>
      <c r="AQ576" s="22"/>
      <c r="AR576" s="22"/>
      <c r="AS576" s="22"/>
      <c r="AT576" s="22"/>
      <c r="AU576" s="22"/>
      <c r="AV576" s="22"/>
      <c r="AW576" s="22"/>
      <c r="AX576" s="22"/>
      <c r="AY576" s="22"/>
      <c r="AZ576" s="22"/>
      <c r="BA576" s="22"/>
      <c r="BB576" s="22"/>
      <c r="BC576" s="22"/>
      <c r="BD576" s="22" t="s">
        <v>136</v>
      </c>
    </row>
    <row r="577" spans="1:60" ht="15" customHeight="1" x14ac:dyDescent="0.3">
      <c r="A577" s="16"/>
      <c r="B577" s="51"/>
      <c r="C577" s="51"/>
      <c r="D577" s="16"/>
      <c r="E577" s="17"/>
      <c r="F577" s="17"/>
      <c r="G577" s="19"/>
      <c r="H577" s="19"/>
      <c r="I577" s="19"/>
      <c r="J577" s="19"/>
      <c r="K577" s="19"/>
      <c r="L577" s="19"/>
      <c r="M577" s="19"/>
      <c r="N577" s="17"/>
      <c r="O577" s="17"/>
      <c r="P577" s="22"/>
      <c r="Q577" s="22"/>
      <c r="R577" s="22"/>
      <c r="S577" s="22"/>
      <c r="T577" s="22"/>
      <c r="U577" s="22"/>
      <c r="V577" s="22"/>
      <c r="W577" s="22"/>
      <c r="X577" s="22"/>
      <c r="Y577" s="22"/>
      <c r="Z577" s="22"/>
      <c r="AA577" s="97">
        <f ca="1">IF(AND(J578&lt;$AA$1,J579&gt;$AA$1),1,0)</f>
        <v>0</v>
      </c>
      <c r="AB577" s="22"/>
      <c r="AC577" s="22"/>
      <c r="AD577" s="26"/>
      <c r="AE577" s="27" t="s">
        <v>4</v>
      </c>
      <c r="AF577" s="23">
        <f>$AL$2</f>
        <v>0</v>
      </c>
      <c r="AG577" s="22"/>
      <c r="AH577" s="31"/>
      <c r="AI577" s="32" t="s">
        <v>7</v>
      </c>
      <c r="AJ577" s="24">
        <f>$AL$3</f>
        <v>0</v>
      </c>
      <c r="AK577" s="22"/>
      <c r="AL577" s="22"/>
      <c r="AM577" s="22"/>
      <c r="AN577" s="22"/>
      <c r="AO577" s="22"/>
      <c r="AP577" s="22"/>
      <c r="AQ577" s="22"/>
      <c r="AR577" s="22"/>
      <c r="AS577" s="22"/>
      <c r="AT577" s="22"/>
      <c r="AU577" s="22"/>
      <c r="AV577" s="22"/>
      <c r="AW577" s="22"/>
      <c r="AX577" s="22"/>
      <c r="AY577" s="22"/>
      <c r="AZ577" s="22"/>
      <c r="BA577" s="22"/>
      <c r="BB577" s="22"/>
      <c r="BC577" s="22"/>
      <c r="BD577" s="22" t="s">
        <v>136</v>
      </c>
      <c r="BE577" s="22"/>
      <c r="BF577" s="22"/>
      <c r="BG577" s="22"/>
      <c r="BH577" s="22"/>
    </row>
    <row r="578" spans="1:60" ht="15" customHeight="1" thickBot="1" x14ac:dyDescent="0.35">
      <c r="A578" s="16"/>
      <c r="B578" s="126" t="s">
        <v>377</v>
      </c>
      <c r="C578" s="126"/>
      <c r="D578" s="16"/>
      <c r="E578" s="17"/>
      <c r="F578" s="120"/>
      <c r="G578" s="19"/>
      <c r="H578" s="19"/>
      <c r="I578" s="19"/>
      <c r="J578" s="99" t="str">
        <f>IF(J547="","",J547)</f>
        <v/>
      </c>
      <c r="K578" s="19"/>
      <c r="L578" s="19"/>
      <c r="M578" s="19"/>
      <c r="N578" s="17"/>
      <c r="O578" s="17"/>
      <c r="P578" s="22"/>
      <c r="Q578" s="22"/>
      <c r="R578" s="22"/>
      <c r="S578" s="22"/>
      <c r="T578" s="22"/>
      <c r="U578" s="22"/>
      <c r="V578" s="22"/>
      <c r="W578" s="22"/>
      <c r="X578" s="22"/>
      <c r="Y578" s="22"/>
      <c r="Z578" s="22"/>
      <c r="AA578" s="22"/>
      <c r="AB578" s="22"/>
      <c r="AC578" s="22"/>
      <c r="AD578" s="22"/>
      <c r="AE578" s="22"/>
      <c r="AF578" s="22"/>
      <c r="AG578" s="22"/>
      <c r="AH578" s="22"/>
      <c r="AI578" s="22"/>
      <c r="AJ578" s="22"/>
      <c r="AK578" s="22"/>
      <c r="AL578" s="22"/>
      <c r="AM578" s="22"/>
      <c r="AN578" s="22"/>
      <c r="AO578" s="22"/>
      <c r="AP578" s="22"/>
      <c r="AQ578" s="22"/>
      <c r="AR578" s="22"/>
      <c r="AS578" s="22"/>
      <c r="AT578" s="22"/>
      <c r="AU578" s="22"/>
      <c r="AV578" s="22"/>
      <c r="AW578" s="22"/>
      <c r="AX578" s="22"/>
      <c r="AY578" s="22"/>
      <c r="AZ578" s="22"/>
      <c r="BA578" s="22"/>
      <c r="BB578" s="22"/>
      <c r="BC578" s="22"/>
      <c r="BD578" s="22" t="s">
        <v>136</v>
      </c>
      <c r="BE578" s="22"/>
      <c r="BF578" s="22"/>
      <c r="BG578" s="22"/>
      <c r="BH578" s="22"/>
    </row>
    <row r="579" spans="1:60" ht="15" customHeight="1" thickTop="1" x14ac:dyDescent="0.3">
      <c r="A579" s="16"/>
      <c r="B579" s="126"/>
      <c r="C579" s="126"/>
      <c r="D579" s="16"/>
      <c r="E579" s="17"/>
      <c r="F579" s="120"/>
      <c r="G579" s="19"/>
      <c r="H579" s="19"/>
      <c r="I579" s="19"/>
      <c r="J579" s="100" t="str">
        <f>IF(OR($H$2="",G589=""),"",G589+((365.25*$H$2)/4))</f>
        <v/>
      </c>
      <c r="K579" s="19"/>
      <c r="L579" s="19"/>
      <c r="M579" s="19"/>
      <c r="N579" s="17"/>
      <c r="O579" s="17"/>
      <c r="P579" s="22"/>
      <c r="Q579" s="22"/>
      <c r="R579" s="22"/>
      <c r="S579" s="22"/>
      <c r="T579" s="22"/>
      <c r="U579" s="22"/>
      <c r="V579" s="22"/>
      <c r="W579" s="22"/>
      <c r="X579" s="22"/>
      <c r="Y579" s="22"/>
      <c r="Z579" s="22"/>
      <c r="AA579" s="101">
        <f ca="1">IF(J578&gt;$AA$1,1,0)</f>
        <v>1</v>
      </c>
      <c r="AB579" s="102" t="s">
        <v>130</v>
      </c>
      <c r="AC579" s="103" t="str">
        <f ca="1">IF(AND($AA$1&gt;J578,$AA$1&lt;J579),AD579,AD580)</f>
        <v>Or that</v>
      </c>
      <c r="AD579" s="103" t="s">
        <v>131</v>
      </c>
      <c r="AE579" s="22"/>
      <c r="AF579" s="22"/>
      <c r="AG579" s="22"/>
      <c r="AH579" s="22"/>
      <c r="AI579" s="22"/>
      <c r="AJ579" s="22"/>
      <c r="AK579" s="22"/>
      <c r="AL579" s="22"/>
      <c r="AM579" s="22"/>
      <c r="AN579" s="22"/>
      <c r="AO579" s="22"/>
      <c r="AP579" s="22"/>
      <c r="AQ579" s="22"/>
      <c r="AR579" s="22"/>
      <c r="AS579" s="22"/>
      <c r="AT579" s="22"/>
      <c r="AU579" s="22"/>
      <c r="AV579" s="22"/>
      <c r="AW579" s="22"/>
      <c r="AX579" s="22"/>
      <c r="AY579" s="22"/>
      <c r="AZ579" s="22"/>
      <c r="BA579" s="22"/>
      <c r="BB579" s="22"/>
      <c r="BC579" s="22"/>
      <c r="BD579" s="22" t="s">
        <v>136</v>
      </c>
      <c r="BE579" s="22"/>
      <c r="BF579" s="22"/>
      <c r="BG579" s="22"/>
      <c r="BH579" s="22"/>
    </row>
    <row r="580" spans="1:60" ht="15" customHeight="1" x14ac:dyDescent="0.3">
      <c r="A580" s="16"/>
      <c r="B580" s="126"/>
      <c r="C580" s="126"/>
      <c r="D580" s="16"/>
      <c r="E580" s="17"/>
      <c r="F580" s="120"/>
      <c r="G580" s="19"/>
      <c r="H580" s="19"/>
      <c r="I580" s="104" t="str">
        <f>IF(OR(J579="",$H$2=""),"",J579-((365.25*$H$2)/16))</f>
        <v/>
      </c>
      <c r="J580" s="19"/>
      <c r="K580" s="105" t="str">
        <f>IF(OR(J578="",$H$2=""),"",J578+((365.25*$H$2)/16))</f>
        <v/>
      </c>
      <c r="L580" s="19"/>
      <c r="M580" s="19"/>
      <c r="N580" s="17"/>
      <c r="O580" s="17"/>
      <c r="P580" s="22"/>
      <c r="Q580" s="22"/>
      <c r="R580" s="22"/>
      <c r="S580" s="22"/>
      <c r="T580" s="22"/>
      <c r="U580" s="22"/>
      <c r="V580" s="22"/>
      <c r="W580" s="22"/>
      <c r="X580" s="22"/>
      <c r="Y580" s="22"/>
      <c r="Z580" s="22"/>
      <c r="AA580" s="22"/>
      <c r="AB580" s="22"/>
      <c r="AC580" s="103"/>
      <c r="AD580" s="103" t="s">
        <v>132</v>
      </c>
      <c r="AE580" s="22"/>
      <c r="AF580" s="22"/>
      <c r="AG580" s="22"/>
      <c r="AH580" s="22"/>
      <c r="AI580" s="22"/>
      <c r="AJ580" s="22"/>
      <c r="AK580" s="22"/>
      <c r="AL580" s="22"/>
      <c r="AM580" s="22"/>
      <c r="AN580" s="22"/>
      <c r="AO580" s="22"/>
      <c r="AP580" s="22"/>
      <c r="AQ580" s="22"/>
      <c r="AR580" s="22"/>
      <c r="AS580" s="22"/>
      <c r="AT580" s="22"/>
      <c r="AU580" s="22"/>
      <c r="AV580" s="22"/>
      <c r="AW580" s="22"/>
      <c r="AX580" s="22"/>
      <c r="AY580" s="22"/>
      <c r="AZ580" s="22"/>
      <c r="BA580" s="22"/>
      <c r="BB580" s="22"/>
      <c r="BC580" s="22"/>
      <c r="BD580" s="22" t="s">
        <v>136</v>
      </c>
      <c r="BE580" s="22"/>
      <c r="BF580" s="22"/>
      <c r="BG580" s="22"/>
      <c r="BH580" s="22"/>
    </row>
    <row r="581" spans="1:60" ht="15" customHeight="1" x14ac:dyDescent="0.3">
      <c r="A581" s="16"/>
      <c r="B581" s="126"/>
      <c r="C581" s="126"/>
      <c r="D581" s="16"/>
      <c r="E581" s="17"/>
      <c r="F581" s="120"/>
      <c r="G581" s="19"/>
      <c r="H581" s="19"/>
      <c r="I581" s="19"/>
      <c r="J581" s="19"/>
      <c r="K581" s="19"/>
      <c r="L581" s="19"/>
      <c r="M581" s="19"/>
      <c r="N581" s="17"/>
      <c r="O581" s="17"/>
      <c r="P581" s="22"/>
      <c r="Q581" s="22"/>
      <c r="R581" s="22"/>
      <c r="S581" s="22"/>
      <c r="T581" s="22"/>
      <c r="U581" s="22"/>
      <c r="V581" s="22"/>
      <c r="W581" s="22"/>
      <c r="X581" s="22"/>
      <c r="Y581" s="22"/>
      <c r="Z581" s="22"/>
      <c r="AA581" s="101">
        <f ca="1">IF(M589&gt;$AA$1,1,0)</f>
        <v>1</v>
      </c>
      <c r="AB581" s="106" t="s">
        <v>134</v>
      </c>
      <c r="AC581" s="200" t="str">
        <f ca="1">IF(J$579&lt;$AA$1,AD581,AD582)</f>
        <v>As your body slowly slips away, you will become dependent on others like a newborn baby. If you haven’t already, you will naturally regress to a level of childishness. You will abandon responsibilities, as you lose your abilities to respond. Your life will reach full circle.</v>
      </c>
      <c r="AD581" s="22" t="s">
        <v>378</v>
      </c>
      <c r="AE581" s="22"/>
      <c r="AF581" s="22"/>
      <c r="AG581" s="22"/>
      <c r="AH581" s="22"/>
      <c r="AI581" s="22"/>
      <c r="AJ581" s="22"/>
      <c r="AK581" s="22"/>
      <c r="AL581" s="22"/>
      <c r="AM581" s="22"/>
      <c r="AN581" s="22"/>
      <c r="AO581" s="22"/>
      <c r="AP581" s="22"/>
      <c r="AQ581" s="22"/>
      <c r="AR581" s="22"/>
      <c r="AS581" s="22"/>
      <c r="AT581" s="22"/>
      <c r="AU581" s="22"/>
      <c r="AV581" s="22"/>
      <c r="AW581" s="22"/>
      <c r="AX581" s="22"/>
      <c r="AY581" s="22"/>
      <c r="AZ581" s="22"/>
      <c r="BA581" s="22"/>
      <c r="BB581" s="22"/>
      <c r="BC581" s="22"/>
      <c r="BD581" s="22" t="s">
        <v>136</v>
      </c>
      <c r="BE581" s="22"/>
      <c r="BF581" s="22"/>
      <c r="BG581" s="22"/>
      <c r="BH581" s="22"/>
    </row>
    <row r="582" spans="1:60" ht="15" customHeight="1" x14ac:dyDescent="0.3">
      <c r="A582" s="16"/>
      <c r="B582" s="133" t="s">
        <v>379</v>
      </c>
      <c r="C582" s="133"/>
      <c r="D582" s="16"/>
      <c r="E582" s="17"/>
      <c r="F582" s="120"/>
      <c r="G582" s="19"/>
      <c r="H582" s="107" t="str">
        <f>IF(OR(G589="",$H$2=""),"",G589+((365.25*$H$2)/8))</f>
        <v/>
      </c>
      <c r="I582" s="19"/>
      <c r="J582" s="19"/>
      <c r="K582" s="19"/>
      <c r="L582" s="108" t="str">
        <f>IF(OR(M589="",$H$2=""),"",M589-((365.25*$H$2)/8))</f>
        <v/>
      </c>
      <c r="M582" s="19"/>
      <c r="N582" s="17"/>
      <c r="O582" s="17"/>
      <c r="P582" s="22"/>
      <c r="Q582" s="22"/>
      <c r="R582" s="22"/>
      <c r="S582" s="22"/>
      <c r="T582" s="22"/>
      <c r="U582" s="22"/>
      <c r="V582" s="22"/>
      <c r="W582" s="22"/>
      <c r="X582" s="22"/>
      <c r="Y582" s="22"/>
      <c r="Z582" s="22"/>
      <c r="AA582" s="22"/>
      <c r="AB582" s="22"/>
      <c r="AC582" s="202"/>
      <c r="AD582" s="22" t="s">
        <v>525</v>
      </c>
      <c r="AE582" s="22"/>
      <c r="AF582" s="22"/>
      <c r="AG582" s="22"/>
      <c r="AH582" s="22"/>
      <c r="AI582" s="22"/>
      <c r="AJ582" s="22"/>
      <c r="AK582" s="22"/>
      <c r="AL582" s="22"/>
      <c r="AM582" s="22"/>
      <c r="AN582" s="22"/>
      <c r="AO582" s="22"/>
      <c r="AP582" s="22"/>
      <c r="AQ582" s="22"/>
      <c r="AR582" s="22"/>
      <c r="AS582" s="22"/>
      <c r="AT582" s="22"/>
      <c r="AU582" s="22"/>
      <c r="AV582" s="22"/>
      <c r="AW582" s="22"/>
      <c r="AX582" s="22"/>
      <c r="AY582" s="22"/>
      <c r="AZ582" s="22"/>
      <c r="BA582" s="22"/>
      <c r="BB582" s="22"/>
      <c r="BC582" s="22"/>
      <c r="BD582" s="22" t="s">
        <v>136</v>
      </c>
      <c r="BE582" s="22"/>
      <c r="BF582" s="22"/>
      <c r="BG582" s="22"/>
      <c r="BH582" s="22"/>
    </row>
    <row r="583" spans="1:60" ht="15" customHeight="1" x14ac:dyDescent="0.3">
      <c r="A583" s="16"/>
      <c r="B583" s="133"/>
      <c r="C583" s="133"/>
      <c r="D583" s="16"/>
      <c r="E583" s="17"/>
      <c r="F583" s="120"/>
      <c r="G583" s="19"/>
      <c r="H583" s="19"/>
      <c r="I583" s="19"/>
      <c r="J583" s="19"/>
      <c r="K583" s="19"/>
      <c r="L583" s="19"/>
      <c r="M583" s="19"/>
      <c r="N583" s="17"/>
      <c r="O583" s="17"/>
      <c r="P583" s="22"/>
      <c r="Q583" s="22"/>
      <c r="R583" s="22"/>
      <c r="S583" s="22"/>
      <c r="T583" s="22"/>
      <c r="U583" s="22"/>
      <c r="V583" s="22"/>
      <c r="W583" s="22"/>
      <c r="X583" s="22"/>
      <c r="Y583" s="22"/>
      <c r="Z583" s="22"/>
      <c r="AA583" s="101">
        <f ca="1">IF(J599&gt;$AA$1,1,0)</f>
        <v>1</v>
      </c>
      <c r="AB583" s="106" t="s">
        <v>138</v>
      </c>
      <c r="AC583" s="200" t="str">
        <f t="shared" ref="AC583" ca="1" si="60">IF(J$579&lt;$AA$1,AD583,AD584)</f>
        <v>You will revert to full dependence on others, much as you did as a newborn long ago. This time, you will experience it with a full life of wisdom. If all is still well, you will ensure others properly respect your psychosocial needs.</v>
      </c>
      <c r="AD583" s="22" t="s">
        <v>380</v>
      </c>
      <c r="AE583" s="22"/>
      <c r="AF583" s="22"/>
      <c r="AG583" s="22"/>
      <c r="AH583" s="22"/>
      <c r="AI583" s="22"/>
      <c r="AJ583" s="22"/>
      <c r="AK583" s="22"/>
      <c r="AL583" s="22"/>
      <c r="AM583" s="22"/>
      <c r="AN583" s="22"/>
      <c r="AO583" s="22"/>
      <c r="AP583" s="22"/>
      <c r="AQ583" s="22"/>
      <c r="AS583" s="22"/>
      <c r="AT583" s="22"/>
      <c r="AU583" s="22"/>
      <c r="AV583" s="22"/>
      <c r="AW583" s="22"/>
      <c r="AX583" s="22"/>
      <c r="AY583" s="22"/>
      <c r="AZ583" s="22"/>
      <c r="BA583" s="22"/>
      <c r="BB583" s="22"/>
      <c r="BC583" s="22"/>
      <c r="BD583" s="22" t="s">
        <v>136</v>
      </c>
      <c r="BE583" s="22"/>
      <c r="BF583" s="22"/>
      <c r="BG583" s="22"/>
      <c r="BH583" s="22"/>
    </row>
    <row r="584" spans="1:60" ht="15" customHeight="1" x14ac:dyDescent="0.3">
      <c r="A584" s="16"/>
      <c r="B584" s="133"/>
      <c r="C584" s="133"/>
      <c r="D584" s="16"/>
      <c r="E584" s="17"/>
      <c r="F584" s="120"/>
      <c r="G584" s="19"/>
      <c r="H584" s="19"/>
      <c r="I584" s="19"/>
      <c r="J584" s="19"/>
      <c r="K584" s="19"/>
      <c r="L584" s="19"/>
      <c r="M584" s="19"/>
      <c r="N584" s="17"/>
      <c r="O584" s="17"/>
      <c r="P584" s="22"/>
      <c r="Q584" s="22"/>
      <c r="R584" s="22"/>
      <c r="S584" s="22"/>
      <c r="T584" s="22"/>
      <c r="U584" s="22"/>
      <c r="V584" s="22"/>
      <c r="W584" s="22"/>
      <c r="X584" s="22"/>
      <c r="Y584" s="22"/>
      <c r="Z584" s="22"/>
      <c r="AA584" s="22"/>
      <c r="AB584" s="22"/>
      <c r="AC584" s="202"/>
      <c r="AD584" s="22" t="s">
        <v>526</v>
      </c>
      <c r="AE584" s="22"/>
      <c r="AF584" s="22"/>
      <c r="AG584" s="22"/>
      <c r="AH584" s="22"/>
      <c r="AI584" s="22"/>
      <c r="AJ584" s="22"/>
      <c r="AK584" s="22"/>
      <c r="AL584" s="22"/>
      <c r="AM584" s="22"/>
      <c r="AN584" s="22"/>
      <c r="AO584" s="22"/>
      <c r="AP584" s="22"/>
      <c r="AQ584" s="22"/>
      <c r="AR584" s="22"/>
      <c r="AS584" s="22"/>
      <c r="AT584" s="22"/>
      <c r="AU584" s="22"/>
      <c r="AV584" s="22"/>
      <c r="AW584" s="22"/>
      <c r="AX584" s="22"/>
      <c r="AY584" s="22"/>
      <c r="AZ584" s="22"/>
      <c r="BA584" s="22"/>
      <c r="BB584" s="22"/>
      <c r="BC584" s="22"/>
      <c r="BD584" s="22" t="s">
        <v>136</v>
      </c>
      <c r="BE584" s="22"/>
      <c r="BF584" s="22"/>
      <c r="BG584" s="22"/>
      <c r="BH584" s="22"/>
    </row>
    <row r="585" spans="1:60" ht="15" customHeight="1" x14ac:dyDescent="0.3">
      <c r="A585" s="16"/>
      <c r="B585" s="133"/>
      <c r="C585" s="133"/>
      <c r="D585" s="16"/>
      <c r="E585" s="17"/>
      <c r="F585" s="120"/>
      <c r="G585" s="105" t="str">
        <f>IF(OR(G589="",$H$2=""),"",G589+((365.25*$H$2)/16))</f>
        <v/>
      </c>
      <c r="H585" s="19"/>
      <c r="I585" s="19"/>
      <c r="J585" s="19"/>
      <c r="K585" s="19"/>
      <c r="L585" s="19"/>
      <c r="M585" s="110" t="str">
        <f>IF(OR(M589="",$H$2=""),"",M589-((365.25*$H$2)/16))</f>
        <v/>
      </c>
      <c r="N585" s="17"/>
      <c r="O585" s="17"/>
      <c r="P585" s="22"/>
      <c r="Q585" s="22"/>
      <c r="R585" s="22"/>
      <c r="S585" s="22"/>
      <c r="T585" s="22"/>
      <c r="U585" s="22"/>
      <c r="V585" s="22"/>
      <c r="W585" s="22"/>
      <c r="X585" s="22"/>
      <c r="Y585" s="22"/>
      <c r="Z585" s="22"/>
      <c r="AA585" s="101">
        <f ca="1">IF(G589&gt;$AA$1,1,0)</f>
        <v>1</v>
      </c>
      <c r="AB585" s="106" t="s">
        <v>140</v>
      </c>
      <c r="AC585" s="203" t="str">
        <f t="shared" ref="AC585" ca="1" si="61">IF(J$579&lt;$AA$1,AD585,AD586)</f>
        <v>For most of your life, your social-needs resolved more than your self-needs. You likely looked to the market to ease these unmet self-needs. So you tend to be more suspicious of big government than big business. You apparently have a “deep” psychosocial orientation.</v>
      </c>
      <c r="AD585" s="147" t="str">
        <f t="shared" ref="AD585" si="62">IF(($AF577+$AJ577)&lt;0,$AK585,$AK586)</f>
        <v>For most of your life, your social-needs resolved more than your self-needs. You likely looked to the market to ease these unmet self-needs. So you tend to be more suspicious of big government than big business. You apparently have a “deep” psychosocial orientation.</v>
      </c>
      <c r="AE585" s="22"/>
      <c r="AF585" s="22"/>
      <c r="AG585" s="22"/>
      <c r="AH585" s="22"/>
      <c r="AI585" s="22"/>
      <c r="AJ585" s="22"/>
      <c r="AK585" s="144" t="s">
        <v>381</v>
      </c>
      <c r="AL585" s="22"/>
      <c r="AM585" s="22"/>
      <c r="AN585" s="22"/>
      <c r="AO585" s="22"/>
      <c r="AP585" s="22"/>
      <c r="AQ585" s="22"/>
      <c r="AR585" s="22"/>
      <c r="AS585" s="22"/>
      <c r="AT585" s="22"/>
      <c r="AU585" s="22"/>
      <c r="AV585" s="22"/>
      <c r="AW585" s="22"/>
      <c r="AX585" s="22"/>
      <c r="AY585" s="22"/>
      <c r="AZ585" s="22"/>
      <c r="BA585" s="22"/>
      <c r="BB585" s="22"/>
      <c r="BC585" s="22"/>
      <c r="BD585" s="22" t="s">
        <v>136</v>
      </c>
      <c r="BE585" s="22"/>
      <c r="BF585" s="22"/>
      <c r="BG585" s="22"/>
      <c r="BH585" s="22"/>
    </row>
    <row r="586" spans="1:60" ht="15" customHeight="1" x14ac:dyDescent="0.3">
      <c r="A586" s="16"/>
      <c r="B586" s="133" t="s">
        <v>382</v>
      </c>
      <c r="C586" s="161"/>
      <c r="D586" s="16"/>
      <c r="E586" s="17"/>
      <c r="F586" s="120"/>
      <c r="G586" s="120"/>
      <c r="H586" s="120"/>
      <c r="I586" s="120"/>
      <c r="J586" s="120"/>
      <c r="K586" s="120"/>
      <c r="L586" s="120"/>
      <c r="M586" s="120"/>
      <c r="N586" s="17"/>
      <c r="O586" s="17"/>
      <c r="P586" s="22"/>
      <c r="Q586" s="22"/>
      <c r="R586" s="22"/>
      <c r="S586" s="22"/>
      <c r="T586" s="22"/>
      <c r="U586" s="22"/>
      <c r="V586" s="22"/>
      <c r="W586" s="22"/>
      <c r="X586" s="22"/>
      <c r="Y586" s="22"/>
      <c r="Z586" s="22"/>
      <c r="AA586" s="22"/>
      <c r="AB586" s="22"/>
      <c r="AC586" s="202"/>
      <c r="AD586" s="22" t="str">
        <f>AD585</f>
        <v>For most of your life, your social-needs resolved more than your self-needs. You likely looked to the market to ease these unmet self-needs. So you tend to be more suspicious of big government than big business. You apparently have a “deep” psychosocial orientation.</v>
      </c>
      <c r="AE586" s="22"/>
      <c r="AF586" s="22"/>
      <c r="AG586" s="22"/>
      <c r="AH586" s="22"/>
      <c r="AI586" s="22"/>
      <c r="AJ586" s="22"/>
      <c r="AK586" s="144" t="s">
        <v>383</v>
      </c>
      <c r="AL586" s="22"/>
      <c r="AM586" s="22"/>
      <c r="AN586" s="22"/>
      <c r="AO586" s="22"/>
      <c r="AP586" s="22"/>
      <c r="AQ586" s="22"/>
      <c r="AR586" s="22"/>
      <c r="AS586" s="22"/>
      <c r="AT586" s="22"/>
      <c r="AU586" s="22"/>
      <c r="AV586" s="22"/>
      <c r="AW586" s="22"/>
      <c r="AX586" s="22"/>
      <c r="AY586" s="22"/>
      <c r="AZ586" s="22"/>
      <c r="BA586" s="22"/>
      <c r="BB586" s="22"/>
      <c r="BC586" s="22"/>
      <c r="BD586" s="22" t="s">
        <v>136</v>
      </c>
      <c r="BE586" s="22"/>
      <c r="BF586" s="22"/>
      <c r="BG586" s="22"/>
      <c r="BH586" s="22"/>
    </row>
    <row r="587" spans="1:60" ht="15" customHeight="1" x14ac:dyDescent="0.3">
      <c r="A587" s="16"/>
      <c r="B587" s="133"/>
      <c r="C587" s="161"/>
      <c r="D587" s="16"/>
      <c r="E587" s="17"/>
      <c r="F587" s="120"/>
      <c r="G587" s="19"/>
      <c r="H587" s="19"/>
      <c r="I587" s="19"/>
      <c r="J587" s="19"/>
      <c r="K587" s="19"/>
      <c r="L587" s="19"/>
      <c r="M587" s="19"/>
      <c r="N587" s="17"/>
      <c r="O587" s="17"/>
      <c r="P587" s="22"/>
      <c r="Q587" s="22"/>
      <c r="R587" s="22"/>
      <c r="S587" s="22"/>
      <c r="T587" s="22"/>
      <c r="U587" s="22"/>
      <c r="V587" s="22"/>
      <c r="W587" s="22"/>
      <c r="X587" s="22"/>
      <c r="Y587" s="22"/>
      <c r="Z587" s="22"/>
      <c r="AA587" s="101">
        <f ca="1">IF(J579&gt;$AA$1,1,0)</f>
        <v>1</v>
      </c>
      <c r="AB587" s="106" t="s">
        <v>143</v>
      </c>
      <c r="AC587" s="200" t="str">
        <f ca="1">IF(AND($AA$1&gt;J578,$AA$1&lt;J579,AN$3=20),AD588,AD587)</f>
        <v>For most of your life, your social-needs resolved more than your self-needs. You likely looked to the market to ease these unmet self-needs. So you tend to be more suspicious of big government than big business. You apparently have a “deep” psychosocial orientation.</v>
      </c>
      <c r="AD587" s="22" t="str">
        <f ca="1">AC585</f>
        <v>For most of your life, your social-needs resolved more than your self-needs. You likely looked to the market to ease these unmet self-needs. So you tend to be more suspicious of big government than big business. You apparently have a “deep” psychosocial orientation.</v>
      </c>
      <c r="AE587" s="111"/>
      <c r="AF587" s="111"/>
      <c r="AG587" s="111"/>
      <c r="AH587" s="22"/>
      <c r="AI587" s="22"/>
      <c r="AJ587" s="22"/>
      <c r="AK587" s="22"/>
      <c r="AL587" s="22"/>
      <c r="AM587" s="22"/>
      <c r="AN587" s="22"/>
      <c r="AO587" s="22"/>
      <c r="AP587" s="22"/>
      <c r="AQ587" s="22"/>
      <c r="AR587" s="22"/>
      <c r="AS587" s="22"/>
      <c r="AT587" s="22"/>
      <c r="AU587" s="22"/>
      <c r="AV587" s="22"/>
      <c r="AW587" s="22"/>
      <c r="AX587" s="22"/>
      <c r="AY587" s="22"/>
      <c r="AZ587" s="22"/>
      <c r="BA587" s="22"/>
      <c r="BB587" s="22"/>
      <c r="BC587" s="22"/>
      <c r="BD587" s="22" t="s">
        <v>136</v>
      </c>
      <c r="BE587" s="22"/>
      <c r="BF587" s="22"/>
      <c r="BG587" s="22"/>
      <c r="BH587" s="22"/>
    </row>
    <row r="588" spans="1:60" ht="15" customHeight="1" x14ac:dyDescent="0.3">
      <c r="A588" s="16"/>
      <c r="B588" s="133"/>
      <c r="C588" s="161"/>
      <c r="D588" s="16"/>
      <c r="E588" s="17"/>
      <c r="F588" s="120"/>
      <c r="G588" s="19"/>
      <c r="H588" s="19"/>
      <c r="I588" s="19"/>
      <c r="J588" s="19"/>
      <c r="K588" s="19"/>
      <c r="L588" s="19"/>
      <c r="M588" s="19"/>
      <c r="N588" s="17"/>
      <c r="O588" s="17"/>
      <c r="P588" s="22"/>
      <c r="Q588" s="22"/>
      <c r="R588" s="22"/>
      <c r="S588" s="22"/>
      <c r="T588" s="22"/>
      <c r="U588" s="22"/>
      <c r="V588" s="22"/>
      <c r="W588" s="22"/>
      <c r="X588" s="22"/>
      <c r="Y588" s="22"/>
      <c r="Z588" s="22"/>
      <c r="AA588" s="22"/>
      <c r="AB588" s="22"/>
      <c r="AC588" s="22"/>
      <c r="AD588"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588" s="22"/>
      <c r="AF588" s="22"/>
      <c r="AG588" s="22"/>
      <c r="AH588" s="22"/>
      <c r="AI588" s="22"/>
      <c r="AJ588" s="22"/>
      <c r="AK588" s="22"/>
      <c r="AL588" s="22"/>
      <c r="AM588" s="22"/>
      <c r="AN588" s="22"/>
      <c r="AO588" s="22"/>
      <c r="AP588" s="22"/>
      <c r="AQ588" s="22"/>
      <c r="AR588" s="22"/>
      <c r="AS588" s="22"/>
      <c r="AT588" s="22"/>
      <c r="AU588" s="22"/>
      <c r="AV588" s="22"/>
      <c r="AW588" s="22"/>
      <c r="AX588" s="22"/>
      <c r="AY588" s="22"/>
      <c r="AZ588" s="22"/>
      <c r="BA588" s="22"/>
      <c r="BB588" s="22"/>
      <c r="BC588" s="22"/>
      <c r="BD588" s="22" t="s">
        <v>136</v>
      </c>
      <c r="BE588" s="22"/>
      <c r="BF588" s="22"/>
      <c r="BG588" s="22"/>
      <c r="BH588" s="22"/>
    </row>
    <row r="589" spans="1:60" ht="15" customHeight="1" x14ac:dyDescent="0.3">
      <c r="A589" s="16"/>
      <c r="B589" s="133"/>
      <c r="C589" s="161"/>
      <c r="D589" s="16"/>
      <c r="E589" s="17"/>
      <c r="F589" s="120"/>
      <c r="G589" s="112" t="str">
        <f>IF(OR($H$2="",J599=""),"",J599+((365.25*$H$2)/4))</f>
        <v/>
      </c>
      <c r="H589" s="19"/>
      <c r="I589" s="19"/>
      <c r="J589" s="19"/>
      <c r="K589" s="19"/>
      <c r="L589" s="19"/>
      <c r="M589" s="112" t="str">
        <f>IF(OR($H$2="",J547=""),"",J547+((365.25*$H$2)/4))</f>
        <v/>
      </c>
      <c r="N589" s="17"/>
      <c r="O589" s="17"/>
      <c r="P589" s="22"/>
      <c r="Q589" s="22"/>
      <c r="R589" s="22"/>
      <c r="S589" s="22"/>
      <c r="T589" s="22"/>
      <c r="U589" s="22"/>
      <c r="V589" s="22"/>
      <c r="W589" s="22"/>
      <c r="X589" s="22"/>
      <c r="Y589" s="22"/>
      <c r="Z589" s="22"/>
      <c r="AA589" s="162">
        <f ca="1">(AA1-M2)/365.25</f>
        <v>120.02190280629706</v>
      </c>
      <c r="AB589" s="22"/>
      <c r="AC589" s="22"/>
      <c r="AD589" s="22"/>
      <c r="AE589" s="22"/>
      <c r="AF589" s="22"/>
      <c r="AG589" s="22"/>
      <c r="AH589" s="22"/>
      <c r="AI589" s="22"/>
      <c r="AJ589" s="22"/>
      <c r="AK589" s="22"/>
      <c r="AL589" s="22"/>
      <c r="AM589" s="22"/>
      <c r="AN589" s="22"/>
      <c r="AO589" s="22"/>
      <c r="AP589" s="22"/>
      <c r="AQ589" s="22"/>
      <c r="AR589" s="22"/>
      <c r="AS589" s="22"/>
      <c r="AT589" s="22"/>
      <c r="AU589" s="22"/>
      <c r="AV589" s="22"/>
      <c r="AW589" s="22"/>
      <c r="AX589" s="22"/>
      <c r="AY589" s="22"/>
      <c r="AZ589" s="22"/>
      <c r="BA589" s="22"/>
      <c r="BB589" s="22"/>
      <c r="BC589" s="22"/>
      <c r="BD589" s="22" t="s">
        <v>136</v>
      </c>
      <c r="BE589" s="22"/>
      <c r="BF589" s="22"/>
      <c r="BG589" s="22"/>
      <c r="BH589" s="22"/>
    </row>
    <row r="590" spans="1:60" ht="15" customHeight="1" x14ac:dyDescent="0.3">
      <c r="A590" s="16"/>
      <c r="B590" s="133"/>
      <c r="C590" s="161"/>
      <c r="D590" s="16"/>
      <c r="E590" s="17"/>
      <c r="F590" s="120"/>
      <c r="G590" s="19"/>
      <c r="H590" s="19"/>
      <c r="I590" s="19"/>
      <c r="J590" s="19"/>
      <c r="K590" s="19"/>
      <c r="L590" s="19"/>
      <c r="M590" s="19"/>
      <c r="N590" s="17"/>
      <c r="O590" s="17"/>
      <c r="P590" s="22"/>
      <c r="Q590" s="22"/>
      <c r="R590" s="22"/>
      <c r="S590" s="22"/>
      <c r="T590" s="22"/>
      <c r="U590" s="22"/>
      <c r="V590" s="22"/>
      <c r="W590" s="22"/>
      <c r="X590" s="22"/>
      <c r="Y590" s="22"/>
      <c r="Z590" s="22"/>
      <c r="AA590" s="22"/>
      <c r="AB590" s="22"/>
      <c r="AC590" s="22"/>
      <c r="AD590" s="22"/>
      <c r="AE590" s="22"/>
      <c r="AF590" s="22"/>
      <c r="AG590" s="22"/>
      <c r="AH590" s="22"/>
      <c r="AI590" s="22"/>
      <c r="AJ590" s="22"/>
      <c r="AK590" s="22"/>
      <c r="AL590" s="22"/>
      <c r="AM590" s="22"/>
      <c r="AN590" s="22"/>
      <c r="AO590" s="22"/>
      <c r="AP590" s="22"/>
      <c r="AQ590" s="22"/>
      <c r="AR590" s="22"/>
      <c r="AS590" s="22"/>
      <c r="AT590" s="22"/>
      <c r="AU590" s="22"/>
      <c r="AV590" s="22"/>
      <c r="AW590" s="22"/>
      <c r="AX590" s="22"/>
      <c r="AY590" s="22"/>
      <c r="AZ590" s="22"/>
      <c r="BA590" s="22"/>
      <c r="BC590" s="22"/>
      <c r="BD590" s="22" t="s">
        <v>136</v>
      </c>
      <c r="BE590" s="22"/>
      <c r="BF590" s="22"/>
      <c r="BG590" s="22"/>
      <c r="BH590" s="22"/>
    </row>
    <row r="591" spans="1:60" ht="15" customHeight="1" x14ac:dyDescent="0.3">
      <c r="A591" s="16"/>
      <c r="B591" s="133"/>
      <c r="C591" s="161"/>
      <c r="D591" s="16"/>
      <c r="E591" s="17"/>
      <c r="F591" s="120"/>
      <c r="G591" s="19"/>
      <c r="H591" s="19"/>
      <c r="I591" s="19"/>
      <c r="J591" s="19"/>
      <c r="K591" s="19"/>
      <c r="L591" s="19"/>
      <c r="M591" s="19"/>
      <c r="N591" s="17"/>
      <c r="O591" s="17"/>
      <c r="P591" s="22"/>
      <c r="Q591" s="22"/>
      <c r="R591" s="22"/>
      <c r="S591" s="22"/>
      <c r="T591" s="22"/>
      <c r="U591" s="22"/>
      <c r="V591" s="22"/>
      <c r="W591" s="22"/>
      <c r="X591" s="22"/>
      <c r="Y591" s="22"/>
      <c r="Z591" s="22"/>
      <c r="AA591" s="22"/>
      <c r="AB591" s="22"/>
      <c r="AC591" s="22"/>
      <c r="AD591" s="163" t="s">
        <v>5</v>
      </c>
      <c r="AE591" s="163" t="s">
        <v>384</v>
      </c>
      <c r="AF591" s="22"/>
      <c r="AG591" s="22"/>
      <c r="AH591" s="22"/>
      <c r="AI591" s="22"/>
      <c r="AJ591" s="22"/>
      <c r="AK591" s="22"/>
      <c r="AL591" s="22"/>
      <c r="AM591" s="22"/>
      <c r="AN591" s="22"/>
      <c r="AO591" s="22"/>
      <c r="AP591" s="22"/>
      <c r="AQ591" s="22"/>
      <c r="AR591" s="22"/>
      <c r="AS591" s="22"/>
      <c r="AT591" s="22"/>
      <c r="AU591" s="22"/>
      <c r="AV591" s="22"/>
      <c r="AW591" s="22"/>
      <c r="AX591" s="22"/>
      <c r="AY591" s="22"/>
      <c r="AZ591" s="22"/>
      <c r="BA591" s="22"/>
      <c r="BB591" s="22"/>
      <c r="BC591" s="22"/>
      <c r="BD591" s="22" t="s">
        <v>136</v>
      </c>
      <c r="BE591" s="22"/>
      <c r="BF591" s="22"/>
      <c r="BG591" s="22"/>
    </row>
    <row r="592" spans="1:60" ht="15" customHeight="1" x14ac:dyDescent="0.3">
      <c r="A592" s="16"/>
      <c r="B592" s="133"/>
      <c r="C592" s="161"/>
      <c r="D592" s="16"/>
      <c r="E592" s="17"/>
      <c r="F592" s="120"/>
      <c r="G592" s="120"/>
      <c r="H592" s="120"/>
      <c r="I592" s="120"/>
      <c r="J592" s="120"/>
      <c r="K592" s="120"/>
      <c r="L592" s="120"/>
      <c r="M592" s="120"/>
      <c r="N592" s="17"/>
      <c r="O592" s="17"/>
      <c r="P592" s="22"/>
      <c r="Q592" s="22"/>
      <c r="R592" s="22"/>
      <c r="S592" s="22"/>
      <c r="T592" s="22"/>
      <c r="U592" s="22"/>
      <c r="V592" s="22"/>
      <c r="W592" s="22"/>
      <c r="X592" s="22"/>
      <c r="Y592" s="22"/>
      <c r="Z592" s="22"/>
      <c r="AA592" s="22"/>
      <c r="AB592" s="22"/>
      <c r="AC592" s="22"/>
      <c r="AD592" s="22"/>
      <c r="AE592" s="22"/>
      <c r="AF592" s="22"/>
      <c r="AG592" s="22"/>
      <c r="AH592" s="22"/>
      <c r="AI592" s="22" t="s">
        <v>385</v>
      </c>
      <c r="AJ592" s="22"/>
      <c r="AK592" s="22"/>
      <c r="AL592" s="22"/>
      <c r="AM592" s="22"/>
      <c r="AN592" s="22"/>
      <c r="AO592" s="22"/>
      <c r="AP592" s="22"/>
      <c r="AQ592" s="22"/>
      <c r="AR592" s="22"/>
      <c r="AS592" s="22"/>
      <c r="AT592" s="22"/>
      <c r="AU592" s="22"/>
      <c r="AV592" s="22"/>
      <c r="AW592" s="22"/>
      <c r="AX592" s="22"/>
      <c r="AY592" s="22"/>
      <c r="AZ592" s="22"/>
      <c r="BA592" s="22"/>
      <c r="BB592" s="22"/>
      <c r="BC592" s="22"/>
      <c r="BD592" s="22" t="s">
        <v>136</v>
      </c>
      <c r="BE592" s="22"/>
      <c r="BF592" s="22"/>
      <c r="BG592" s="22"/>
      <c r="BH592" s="22"/>
    </row>
    <row r="593" spans="1:56" ht="15" customHeight="1" x14ac:dyDescent="0.3">
      <c r="A593" s="16"/>
      <c r="B593" s="164" t="str">
        <f ca="1">IF(AND($AA$589&gt;AB593,$AA$589&lt;AC593),AI593,IF(AND($AA$589&gt;AB594,$AA$589&lt;AC594),AI594,IF(AND($AA$589&gt;AB595,$AA$589&lt;AC595),AI595,IF(AND($AA$589&gt;AB596,$AA$589&lt;AC596),AI596,IF(AND($AA$589&gt;AB597,$AA$589&lt;AC597),AI597,IF(AND($AA$589&gt;AB598,$AA$589&lt;AC598),AI598,IF(AND($AA$589&gt;AB599,$AA$589&lt;AC599),AI599,IF(AND($AA$589&gt;AB600,$AA$589&lt;AC600),AI600,AI592))))))))</f>
        <v xml:space="preserve">As you face your current psychosocial challenge, you find yourself in a season of psychosocial development. </v>
      </c>
      <c r="C593" s="141"/>
      <c r="D593" s="16"/>
      <c r="E593" s="17"/>
      <c r="F593" s="120"/>
      <c r="G593" s="105" t="str">
        <f>IF(OR(G589="",$H$2=""),"",G589-((365.25*$H$2)/16))</f>
        <v/>
      </c>
      <c r="H593" s="19"/>
      <c r="I593" s="19"/>
      <c r="J593" s="19"/>
      <c r="K593" s="19"/>
      <c r="L593" s="19"/>
      <c r="M593" s="110" t="str">
        <f>IF(OR(M589="",$H$2=""),"",M589+((365.25*$H$2)/16))</f>
        <v/>
      </c>
      <c r="N593" s="17"/>
      <c r="O593" s="17"/>
      <c r="P593" s="22"/>
      <c r="Q593" s="22"/>
      <c r="R593" s="22"/>
      <c r="S593" s="22"/>
      <c r="T593" s="22"/>
      <c r="U593" s="22"/>
      <c r="V593" s="22"/>
      <c r="W593" s="22"/>
      <c r="X593" s="22"/>
      <c r="Y593" s="22"/>
      <c r="Z593" s="22"/>
      <c r="AA593" s="165" t="s">
        <v>386</v>
      </c>
      <c r="AB593" s="162">
        <v>0</v>
      </c>
      <c r="AC593" s="166">
        <v>1</v>
      </c>
      <c r="AD593" s="22" t="s">
        <v>387</v>
      </c>
      <c r="AE593" s="22" t="s">
        <v>388</v>
      </c>
      <c r="AF593" s="22"/>
      <c r="AG593" s="167" t="s">
        <v>389</v>
      </c>
      <c r="AH593" s="22" t="str">
        <f ca="1">IF(AND($AA$589&gt;AB593,$AA$589&lt;AC593),AD593,"X")</f>
        <v>X</v>
      </c>
      <c r="AI593" s="67" t="str">
        <f>CONCATENATE(AJ593,AD593,AM593,AE593,AN593)</f>
        <v xml:space="preserve">As you face the psychosocial challenge of Hope, of basic trust v. mistrust, you find yourself in a season of psychsocial growth. </v>
      </c>
      <c r="AJ593" s="22" t="s">
        <v>390</v>
      </c>
      <c r="AK593" s="22"/>
      <c r="AL593" s="22"/>
      <c r="AM593" s="22" t="s">
        <v>391</v>
      </c>
      <c r="AN593" s="22" t="s">
        <v>392</v>
      </c>
      <c r="AO593" s="22"/>
      <c r="AP593" s="22"/>
      <c r="AQ593" s="22"/>
      <c r="AR593" s="22"/>
      <c r="AS593" s="162">
        <v>0</v>
      </c>
      <c r="AT593" s="166">
        <v>1</v>
      </c>
      <c r="AU593" s="22"/>
      <c r="AW593" s="22"/>
      <c r="AX593" s="22"/>
      <c r="AY593" s="22"/>
      <c r="AZ593" s="22"/>
      <c r="BA593" s="22"/>
      <c r="BB593" s="22"/>
      <c r="BC593" s="22"/>
      <c r="BD593" s="22" t="s">
        <v>136</v>
      </c>
    </row>
    <row r="594" spans="1:56" ht="15" customHeight="1" x14ac:dyDescent="0.3">
      <c r="A594" s="16"/>
      <c r="B594" s="164"/>
      <c r="C594" s="51"/>
      <c r="D594" s="16"/>
      <c r="E594" s="17"/>
      <c r="F594" s="120"/>
      <c r="G594" s="19"/>
      <c r="H594" s="19"/>
      <c r="I594" s="19"/>
      <c r="J594" s="19"/>
      <c r="K594" s="19"/>
      <c r="L594" s="19"/>
      <c r="M594" s="19"/>
      <c r="N594" s="17"/>
      <c r="O594" s="17"/>
      <c r="P594" s="22"/>
      <c r="Q594" s="22"/>
      <c r="R594" s="22"/>
      <c r="S594" s="22"/>
      <c r="T594" s="22"/>
      <c r="U594" s="22"/>
      <c r="V594" s="22"/>
      <c r="W594" s="22"/>
      <c r="X594" s="22"/>
      <c r="Y594" s="22"/>
      <c r="Z594" s="22"/>
      <c r="AA594" s="165" t="s">
        <v>393</v>
      </c>
      <c r="AB594" s="162">
        <f>AC593</f>
        <v>1</v>
      </c>
      <c r="AC594" s="166">
        <v>3</v>
      </c>
      <c r="AD594" s="22" t="s">
        <v>394</v>
      </c>
      <c r="AE594" s="22" t="s">
        <v>395</v>
      </c>
      <c r="AF594" s="22"/>
      <c r="AG594" s="167" t="s">
        <v>396</v>
      </c>
      <c r="AH594" s="22" t="str">
        <f ca="1">IF(AND($AA$589&gt;AB594,$AA$589&lt;AC594),AD594,"X")</f>
        <v>X</v>
      </c>
      <c r="AI594" s="67" t="str">
        <f t="shared" ref="AI594:AI600" si="63">CONCATENATE(AJ594,AD594,AM594,AE594,AN594)</f>
        <v xml:space="preserve">As you face the psychosocial challenge of Will, of autonomy v. shame, you find yourself in a season of psychsocial growth. </v>
      </c>
      <c r="AJ594" s="22" t="s">
        <v>390</v>
      </c>
      <c r="AK594" s="22"/>
      <c r="AL594" s="22"/>
      <c r="AM594" s="22" t="s">
        <v>391</v>
      </c>
      <c r="AN594" s="22" t="s">
        <v>392</v>
      </c>
      <c r="AO594" s="22"/>
      <c r="AP594" s="22"/>
      <c r="AQ594" s="22"/>
      <c r="AR594" s="22"/>
      <c r="AS594" s="162">
        <f>AT593</f>
        <v>1</v>
      </c>
      <c r="AT594" s="166">
        <v>3</v>
      </c>
      <c r="AU594" s="22"/>
      <c r="AV594" s="22"/>
      <c r="AW594" s="22"/>
      <c r="AX594" s="22"/>
      <c r="AY594" s="22"/>
      <c r="AZ594" s="22"/>
      <c r="BA594" s="22"/>
      <c r="BB594" s="22"/>
      <c r="BC594" s="22"/>
      <c r="BD594" s="22" t="s">
        <v>136</v>
      </c>
    </row>
    <row r="595" spans="1:56" ht="15" customHeight="1" x14ac:dyDescent="0.3">
      <c r="A595" s="16"/>
      <c r="B595" s="164"/>
      <c r="C595" s="51"/>
      <c r="D595" s="16"/>
      <c r="E595" s="17"/>
      <c r="F595" s="120"/>
      <c r="G595" s="19"/>
      <c r="H595" s="19"/>
      <c r="I595" s="19"/>
      <c r="J595" s="19"/>
      <c r="K595" s="19"/>
      <c r="L595" s="19"/>
      <c r="M595" s="19"/>
      <c r="N595" s="17"/>
      <c r="O595" s="17"/>
      <c r="P595" s="22"/>
      <c r="Q595" s="22"/>
      <c r="R595" s="22"/>
      <c r="S595" s="22"/>
      <c r="T595" s="22"/>
      <c r="U595" s="22"/>
      <c r="V595" s="22"/>
      <c r="W595" s="22"/>
      <c r="X595" s="22"/>
      <c r="Y595" s="22"/>
      <c r="Z595" s="22"/>
      <c r="AA595" s="165" t="s">
        <v>397</v>
      </c>
      <c r="AB595" s="162">
        <f t="shared" ref="AB595:AB600" si="64">AC594</f>
        <v>3</v>
      </c>
      <c r="AC595" s="166">
        <v>6</v>
      </c>
      <c r="AD595" s="22" t="s">
        <v>398</v>
      </c>
      <c r="AE595" s="22" t="s">
        <v>399</v>
      </c>
      <c r="AF595" s="22"/>
      <c r="AG595" s="167" t="s">
        <v>400</v>
      </c>
      <c r="AH595" s="22" t="str">
        <f t="shared" ref="AH595:AH600" ca="1" si="65">IF(AND($AA$589&gt;AB595,$AA$589&lt;AC595),AD595,"X")</f>
        <v>X</v>
      </c>
      <c r="AI595" s="67" t="str">
        <f t="shared" si="63"/>
        <v xml:space="preserve">As you face the psychosocial challenge of Purpose, of initiative v. guilt, you find yourself in a season of psychsocial growth. </v>
      </c>
      <c r="AJ595" s="22" t="s">
        <v>390</v>
      </c>
      <c r="AK595" s="22"/>
      <c r="AL595" s="22"/>
      <c r="AM595" s="22" t="s">
        <v>391</v>
      </c>
      <c r="AN595" s="22" t="s">
        <v>392</v>
      </c>
      <c r="AO595" s="22"/>
      <c r="AP595" s="22"/>
      <c r="AQ595" s="22"/>
      <c r="AR595" s="22"/>
      <c r="AS595" s="162">
        <f t="shared" ref="AS595:AS600" si="66">AT594</f>
        <v>3</v>
      </c>
      <c r="AT595" s="166">
        <v>6</v>
      </c>
      <c r="AU595" s="22"/>
      <c r="AV595" s="22"/>
      <c r="AW595" s="22"/>
      <c r="AX595" s="22"/>
      <c r="AY595" s="22"/>
      <c r="AZ595" s="22"/>
      <c r="BA595" s="22"/>
      <c r="BB595" s="22"/>
      <c r="BC595" s="22"/>
      <c r="BD595" s="22" t="s">
        <v>136</v>
      </c>
    </row>
    <row r="596" spans="1:56" ht="15" customHeight="1" x14ac:dyDescent="0.3">
      <c r="A596" s="16"/>
      <c r="B596" s="161"/>
      <c r="C596" s="51"/>
      <c r="D596" s="16"/>
      <c r="E596" s="17"/>
      <c r="F596" s="120"/>
      <c r="G596" s="19"/>
      <c r="H596" s="107" t="str">
        <f>IF(OR(J599="",$H$2=""),"",J599+((365.25*$H$2)/8))</f>
        <v/>
      </c>
      <c r="I596" s="19"/>
      <c r="J596" s="19"/>
      <c r="K596" s="19"/>
      <c r="L596" s="114" t="str">
        <f>IF(OR(M589="",$H$2=""),"",M589+((365.25*$H$2)/8))</f>
        <v/>
      </c>
      <c r="M596" s="19"/>
      <c r="N596" s="17"/>
      <c r="O596" s="17"/>
      <c r="P596" s="22"/>
      <c r="Q596" s="22"/>
      <c r="R596" s="22"/>
      <c r="S596" s="22"/>
      <c r="T596" s="22"/>
      <c r="U596" s="22"/>
      <c r="V596" s="22"/>
      <c r="W596" s="22"/>
      <c r="X596" s="22"/>
      <c r="Y596" s="22"/>
      <c r="Z596" s="22"/>
      <c r="AA596" s="165" t="s">
        <v>401</v>
      </c>
      <c r="AB596" s="162">
        <f t="shared" si="64"/>
        <v>6</v>
      </c>
      <c r="AC596" s="166">
        <v>12</v>
      </c>
      <c r="AD596" s="22" t="s">
        <v>402</v>
      </c>
      <c r="AE596" s="22" t="s">
        <v>403</v>
      </c>
      <c r="AF596" s="22"/>
      <c r="AG596" s="167" t="s">
        <v>404</v>
      </c>
      <c r="AH596" s="22" t="str">
        <f t="shared" ca="1" si="65"/>
        <v>X</v>
      </c>
      <c r="AI596" s="67" t="str">
        <f t="shared" si="63"/>
        <v xml:space="preserve">As you face the psychosocial challenge of Competence, of industry v. inferiority, you find yourself in a season of psychsocial growth. </v>
      </c>
      <c r="AJ596" s="22" t="s">
        <v>390</v>
      </c>
      <c r="AK596" s="22"/>
      <c r="AL596" s="22"/>
      <c r="AM596" s="22" t="s">
        <v>391</v>
      </c>
      <c r="AN596" s="22" t="s">
        <v>392</v>
      </c>
      <c r="AO596" s="22"/>
      <c r="AP596" s="22"/>
      <c r="AQ596" s="22"/>
      <c r="AR596" s="22"/>
      <c r="AS596" s="162">
        <f t="shared" si="66"/>
        <v>6</v>
      </c>
      <c r="AT596" s="166">
        <v>12</v>
      </c>
      <c r="AU596" s="22"/>
      <c r="AV596" s="22"/>
      <c r="AW596" s="22"/>
      <c r="AX596" s="22"/>
      <c r="AY596" s="22"/>
      <c r="AZ596" s="22"/>
      <c r="BA596" s="22"/>
      <c r="BB596" s="22"/>
      <c r="BC596" s="22"/>
      <c r="BD596" s="22" t="s">
        <v>136</v>
      </c>
    </row>
    <row r="597" spans="1:56" ht="15" customHeight="1" x14ac:dyDescent="0.3">
      <c r="A597" s="16"/>
      <c r="B597" s="49" t="s">
        <v>405</v>
      </c>
      <c r="C597" s="51"/>
      <c r="D597" s="16"/>
      <c r="E597" s="17"/>
      <c r="F597" s="120"/>
      <c r="G597" s="19"/>
      <c r="H597" s="19"/>
      <c r="I597" s="19"/>
      <c r="J597" s="19"/>
      <c r="K597" s="19"/>
      <c r="L597" s="19"/>
      <c r="M597" s="19"/>
      <c r="N597" s="17"/>
      <c r="O597" s="17"/>
      <c r="P597" s="22"/>
      <c r="Q597" s="22"/>
      <c r="R597" s="22"/>
      <c r="S597" s="22"/>
      <c r="T597" s="22"/>
      <c r="U597" s="22"/>
      <c r="V597" s="22"/>
      <c r="W597" s="22"/>
      <c r="X597" s="22"/>
      <c r="Y597" s="22"/>
      <c r="Z597" s="22"/>
      <c r="AA597" s="165" t="s">
        <v>406</v>
      </c>
      <c r="AB597" s="162">
        <f t="shared" si="64"/>
        <v>12</v>
      </c>
      <c r="AC597" s="166">
        <v>19</v>
      </c>
      <c r="AD597" s="22" t="s">
        <v>407</v>
      </c>
      <c r="AE597" s="22" t="s">
        <v>408</v>
      </c>
      <c r="AF597" s="22"/>
      <c r="AG597" s="167" t="s">
        <v>409</v>
      </c>
      <c r="AH597" s="22" t="str">
        <f t="shared" ca="1" si="65"/>
        <v>X</v>
      </c>
      <c r="AI597" s="67" t="str">
        <f t="shared" si="63"/>
        <v xml:space="preserve">As you face the psychosocial challenge of Fidelity, of identity v. confusion, you find yourself in a season of psychsocial growth. </v>
      </c>
      <c r="AJ597" s="22" t="s">
        <v>390</v>
      </c>
      <c r="AK597" s="22"/>
      <c r="AL597" s="22"/>
      <c r="AM597" s="22" t="s">
        <v>391</v>
      </c>
      <c r="AN597" s="22" t="s">
        <v>392</v>
      </c>
      <c r="AO597" s="22"/>
      <c r="AP597" s="22"/>
      <c r="AQ597" s="22"/>
      <c r="AR597" s="22"/>
      <c r="AS597" s="162">
        <f t="shared" si="66"/>
        <v>12</v>
      </c>
      <c r="AT597" s="166">
        <v>19</v>
      </c>
      <c r="AU597" s="22"/>
      <c r="AV597" s="22"/>
      <c r="AW597" s="22"/>
      <c r="AX597" s="22"/>
      <c r="AY597" s="22"/>
      <c r="AZ597" s="22"/>
      <c r="BA597" s="22"/>
      <c r="BB597" s="22"/>
      <c r="BC597" s="22"/>
      <c r="BD597" s="22" t="s">
        <v>136</v>
      </c>
    </row>
    <row r="598" spans="1:56" ht="15" customHeight="1" x14ac:dyDescent="0.3">
      <c r="A598" s="16"/>
      <c r="B598" s="49"/>
      <c r="C598" s="51"/>
      <c r="D598" s="16"/>
      <c r="E598" s="17"/>
      <c r="F598" s="120"/>
      <c r="G598" s="19"/>
      <c r="H598" s="19"/>
      <c r="I598" s="115" t="str">
        <f>IF(OR(J599="",$H$2=""),"",J599+((365.25*$H$2)/16))</f>
        <v/>
      </c>
      <c r="J598" s="19"/>
      <c r="K598" s="105" t="str">
        <f>IF(OR(J599="",$H$2=""),"",J599-((365.25*$H$2)/16))</f>
        <v/>
      </c>
      <c r="L598" s="19"/>
      <c r="M598" s="19"/>
      <c r="N598" s="17"/>
      <c r="O598" s="17"/>
      <c r="P598" s="22"/>
      <c r="Q598" s="22"/>
      <c r="R598" s="22"/>
      <c r="S598" s="22"/>
      <c r="T598" s="22"/>
      <c r="U598" s="22"/>
      <c r="V598" s="22"/>
      <c r="W598" s="22"/>
      <c r="X598" s="22"/>
      <c r="Y598" s="22"/>
      <c r="Z598" s="22"/>
      <c r="AA598" s="165" t="s">
        <v>410</v>
      </c>
      <c r="AB598" s="162">
        <f t="shared" si="64"/>
        <v>19</v>
      </c>
      <c r="AC598" s="168">
        <v>40</v>
      </c>
      <c r="AD598" s="22" t="s">
        <v>411</v>
      </c>
      <c r="AE598" s="22" t="s">
        <v>412</v>
      </c>
      <c r="AF598" s="22"/>
      <c r="AG598" s="167" t="s">
        <v>413</v>
      </c>
      <c r="AH598" s="22" t="str">
        <f t="shared" ca="1" si="65"/>
        <v>X</v>
      </c>
      <c r="AI598" s="67" t="str">
        <f>CONCATENATE(AJ598,AD598,AM598,AE598,AN598)</f>
        <v xml:space="preserve">As you face the psychosocial challenge of Love, of intimacy v. isolation, you find yourself in a season of psychsocial growth. </v>
      </c>
      <c r="AJ598" s="22" t="s">
        <v>390</v>
      </c>
      <c r="AK598" s="22"/>
      <c r="AL598" s="22"/>
      <c r="AM598" s="22" t="s">
        <v>391</v>
      </c>
      <c r="AN598" s="22" t="s">
        <v>392</v>
      </c>
      <c r="AO598" s="22"/>
      <c r="AP598" s="22"/>
      <c r="AQ598" s="22"/>
      <c r="AR598" s="22"/>
      <c r="AS598" s="162">
        <f t="shared" si="66"/>
        <v>19</v>
      </c>
      <c r="AT598" s="166">
        <v>25</v>
      </c>
      <c r="AU598" s="22"/>
      <c r="AV598" s="22"/>
      <c r="AW598" s="22"/>
      <c r="AX598" s="22"/>
      <c r="AY598" s="22"/>
      <c r="AZ598" s="22"/>
      <c r="BA598" s="22"/>
      <c r="BB598" s="22"/>
      <c r="BC598" s="22"/>
      <c r="BD598" s="22" t="s">
        <v>136</v>
      </c>
    </row>
    <row r="599" spans="1:56" ht="15" customHeight="1" x14ac:dyDescent="0.3">
      <c r="A599" s="16"/>
      <c r="B599" s="49"/>
      <c r="C599" s="51"/>
      <c r="D599" s="16"/>
      <c r="E599" s="17"/>
      <c r="F599" s="120"/>
      <c r="G599" s="19"/>
      <c r="H599" s="19"/>
      <c r="I599" s="19"/>
      <c r="J599" s="116" t="str">
        <f>IF(OR($H$2="",M589=""),"",M589+((365.25*$H$2)/4))</f>
        <v/>
      </c>
      <c r="K599" s="19"/>
      <c r="L599" s="19"/>
      <c r="M599" s="19"/>
      <c r="N599" s="17"/>
      <c r="O599" s="17"/>
      <c r="P599" s="22"/>
      <c r="Q599" s="22"/>
      <c r="R599" s="22"/>
      <c r="S599" s="22"/>
      <c r="T599" s="22"/>
      <c r="U599" s="22"/>
      <c r="V599" s="22"/>
      <c r="W599" s="22"/>
      <c r="X599" s="22"/>
      <c r="Y599" s="22"/>
      <c r="Z599" s="22"/>
      <c r="AA599" s="165" t="s">
        <v>414</v>
      </c>
      <c r="AB599" s="162">
        <f t="shared" si="64"/>
        <v>40</v>
      </c>
      <c r="AC599" s="166">
        <v>65</v>
      </c>
      <c r="AD599" s="22" t="s">
        <v>415</v>
      </c>
      <c r="AE599" s="22" t="s">
        <v>416</v>
      </c>
      <c r="AF599" s="22"/>
      <c r="AG599" s="167" t="s">
        <v>417</v>
      </c>
      <c r="AH599" s="22" t="str">
        <f t="shared" ca="1" si="65"/>
        <v>X</v>
      </c>
      <c r="AI599" s="67" t="str">
        <f>CONCATENATE(AJ599,AD599,AM599,AE599,AN599)</f>
        <v xml:space="preserve">As you face the psychosocial challenge of Care, of generativity v. stagnation, you find yourself in a season of psychsocial growth. </v>
      </c>
      <c r="AJ599" s="22" t="s">
        <v>390</v>
      </c>
      <c r="AK599" s="22"/>
      <c r="AL599" s="22"/>
      <c r="AM599" s="22" t="s">
        <v>391</v>
      </c>
      <c r="AN599" s="22" t="s">
        <v>392</v>
      </c>
      <c r="AO599" s="22"/>
      <c r="AP599" s="22"/>
      <c r="AQ599" s="22"/>
      <c r="AR599" s="22"/>
      <c r="AS599" s="162">
        <f t="shared" si="66"/>
        <v>25</v>
      </c>
      <c r="AT599" s="166">
        <v>65</v>
      </c>
      <c r="AU599" s="22"/>
      <c r="AV599" s="22"/>
      <c r="AW599" s="22"/>
      <c r="AX599" s="22"/>
      <c r="AY599" s="22"/>
      <c r="AZ599" s="22"/>
      <c r="BA599" s="22"/>
      <c r="BB599" s="22"/>
      <c r="BC599" s="22"/>
      <c r="BD599" s="22" t="s">
        <v>136</v>
      </c>
    </row>
    <row r="600" spans="1:56" ht="15" customHeight="1" x14ac:dyDescent="0.3">
      <c r="A600" s="16"/>
      <c r="B600" s="49"/>
      <c r="C600" s="51"/>
      <c r="D600" s="16"/>
      <c r="E600" s="17"/>
      <c r="F600" s="120"/>
      <c r="G600" s="19"/>
      <c r="H600" s="19"/>
      <c r="I600" s="19"/>
      <c r="J600" s="116"/>
      <c r="K600" s="19"/>
      <c r="L600" s="19"/>
      <c r="M600" s="19"/>
      <c r="N600" s="17"/>
      <c r="O600" s="17"/>
      <c r="P600" s="22"/>
      <c r="Q600" s="22"/>
      <c r="R600" s="22"/>
      <c r="S600" s="22"/>
      <c r="T600" s="22"/>
      <c r="U600" s="22"/>
      <c r="V600" s="22"/>
      <c r="W600" s="22"/>
      <c r="X600" s="22"/>
      <c r="Y600" s="22"/>
      <c r="Z600" s="22"/>
      <c r="AA600" s="165" t="s">
        <v>418</v>
      </c>
      <c r="AB600" s="162">
        <f t="shared" si="64"/>
        <v>65</v>
      </c>
      <c r="AC600" s="166">
        <v>100</v>
      </c>
      <c r="AD600" s="22" t="s">
        <v>419</v>
      </c>
      <c r="AE600" s="22" t="s">
        <v>420</v>
      </c>
      <c r="AF600" s="22"/>
      <c r="AG600" s="167" t="s">
        <v>421</v>
      </c>
      <c r="AH600" s="22" t="str">
        <f t="shared" ca="1" si="65"/>
        <v>X</v>
      </c>
      <c r="AI600" s="67" t="str">
        <f t="shared" si="63"/>
        <v xml:space="preserve">As you face the psychosocial challenge of Wisdom, of integrity v. despair, you find yourself in a season of psychsocial growth. </v>
      </c>
      <c r="AJ600" s="22" t="s">
        <v>390</v>
      </c>
      <c r="AK600" s="22"/>
      <c r="AL600" s="22"/>
      <c r="AM600" s="22" t="s">
        <v>391</v>
      </c>
      <c r="AN600" s="22" t="s">
        <v>392</v>
      </c>
      <c r="AO600" s="22"/>
      <c r="AP600" s="22"/>
      <c r="AQ600" s="22"/>
      <c r="AR600" s="22"/>
      <c r="AS600" s="162">
        <f t="shared" si="66"/>
        <v>65</v>
      </c>
      <c r="AT600" s="166">
        <v>100</v>
      </c>
      <c r="AU600" s="22"/>
      <c r="AV600" s="22"/>
      <c r="AW600" s="22"/>
      <c r="AX600" s="22"/>
      <c r="AY600" s="22"/>
      <c r="AZ600" s="22"/>
      <c r="BA600" s="22"/>
      <c r="BB600" s="22"/>
      <c r="BC600" s="22"/>
      <c r="BD600" s="22" t="s">
        <v>136</v>
      </c>
    </row>
    <row r="601" spans="1:56" ht="15" customHeight="1" x14ac:dyDescent="0.3">
      <c r="A601" s="16"/>
      <c r="B601" s="49"/>
      <c r="C601" s="133" t="s">
        <v>422</v>
      </c>
      <c r="D601" s="16"/>
      <c r="E601" s="17"/>
      <c r="F601" s="117" t="str">
        <f>IF(F602="","",AD576)</f>
        <v>Your psychosocial journey reverting to childishness</v>
      </c>
      <c r="G601" s="19"/>
      <c r="H601" s="19"/>
      <c r="I601" s="19"/>
      <c r="J601" s="19"/>
      <c r="K601" s="19"/>
      <c r="L601" s="19"/>
      <c r="M601" s="19"/>
      <c r="N601" s="17"/>
      <c r="O601" s="17"/>
      <c r="P601" s="22"/>
      <c r="Q601" s="22"/>
      <c r="R601" s="22"/>
      <c r="S601" s="22"/>
      <c r="T601" s="22"/>
      <c r="U601" s="22"/>
      <c r="V601" s="22"/>
      <c r="W601" s="22"/>
      <c r="X601" s="22"/>
      <c r="Y601" s="22"/>
      <c r="Z601" s="22"/>
      <c r="AA601" s="165"/>
      <c r="AB601" s="22"/>
      <c r="AC601" s="22"/>
      <c r="AD601" s="22"/>
      <c r="AE601" s="22"/>
      <c r="AF601" s="22"/>
      <c r="AG601" s="22"/>
      <c r="AH601" s="22"/>
      <c r="AI601" s="22"/>
      <c r="AJ601" s="22"/>
      <c r="AK601" s="22"/>
      <c r="AL601" s="22"/>
      <c r="AM601" s="22"/>
      <c r="AN601" s="22"/>
      <c r="AO601" s="22"/>
      <c r="AP601" s="22"/>
      <c r="AQ601" s="22"/>
      <c r="AR601" s="22"/>
      <c r="AS601" s="22"/>
      <c r="AT601" s="22"/>
      <c r="AU601" s="22"/>
      <c r="AV601" s="22"/>
      <c r="AW601" s="22"/>
      <c r="AX601" s="22"/>
      <c r="AY601" s="22"/>
      <c r="AZ601" s="22"/>
      <c r="BA601" s="22"/>
      <c r="BB601" s="22"/>
      <c r="BC601" s="22"/>
      <c r="BD601" s="22" t="s">
        <v>136</v>
      </c>
    </row>
    <row r="602" spans="1:56" ht="60" customHeight="1" x14ac:dyDescent="0.3">
      <c r="A602" s="16"/>
      <c r="B602" s="49"/>
      <c r="C602" s="133"/>
      <c r="D602" s="16"/>
      <c r="E602" s="17"/>
      <c r="F602" s="119" t="str">
        <f>IF(J578="","Your psychosocial relationships",AC581)</f>
        <v>Your psychosocial relationships</v>
      </c>
      <c r="G602" s="119"/>
      <c r="H602" s="119"/>
      <c r="I602" s="119"/>
      <c r="J602" s="119"/>
      <c r="K602" s="119"/>
      <c r="L602" s="119"/>
      <c r="M602" s="119"/>
      <c r="N602" s="119"/>
      <c r="O602" s="17"/>
      <c r="P602" s="22"/>
      <c r="Q602" s="22"/>
      <c r="R602" s="22"/>
      <c r="S602" s="22"/>
      <c r="T602" s="22"/>
      <c r="U602" s="22"/>
      <c r="V602" s="22"/>
      <c r="W602" s="22"/>
      <c r="X602" s="22"/>
      <c r="Y602" s="22"/>
      <c r="Z602" s="22"/>
      <c r="AA602" s="22"/>
      <c r="AB602" s="22"/>
      <c r="AC602" s="22"/>
      <c r="AD602" s="22"/>
      <c r="AE602" s="22"/>
      <c r="AF602" s="22"/>
      <c r="AG602" s="22"/>
      <c r="AH602" s="22"/>
      <c r="AI602" s="22"/>
      <c r="AJ602" s="22"/>
      <c r="AK602" s="22"/>
      <c r="AL602" s="22"/>
      <c r="AM602" s="22"/>
      <c r="AN602" s="22"/>
      <c r="AO602" s="22"/>
      <c r="AP602" s="22"/>
      <c r="AQ602" s="22"/>
      <c r="AR602" s="22"/>
      <c r="AS602" s="22"/>
      <c r="AT602" s="22"/>
      <c r="AU602" s="22"/>
      <c r="AV602" s="22"/>
      <c r="AW602" s="22"/>
      <c r="AX602" s="22"/>
      <c r="AY602" s="22"/>
      <c r="AZ602" s="22"/>
      <c r="BA602" s="22"/>
      <c r="BB602" s="22"/>
      <c r="BC602" s="22"/>
      <c r="BD602" s="22" t="s">
        <v>136</v>
      </c>
    </row>
    <row r="603" spans="1:56" ht="60" customHeight="1" x14ac:dyDescent="0.3">
      <c r="A603" s="16"/>
      <c r="B603" s="49"/>
      <c r="C603" s="133"/>
      <c r="D603" s="16"/>
      <c r="E603" s="17"/>
      <c r="F603" s="119" t="str">
        <f>IF(J578="","Your age level psychosocial development",AC583)</f>
        <v>Your age level psychosocial development</v>
      </c>
      <c r="G603" s="119"/>
      <c r="H603" s="119"/>
      <c r="I603" s="119"/>
      <c r="J603" s="119"/>
      <c r="K603" s="119"/>
      <c r="L603" s="119"/>
      <c r="M603" s="119"/>
      <c r="N603" s="119"/>
      <c r="O603" s="17"/>
      <c r="P603" s="22"/>
      <c r="Q603" s="22"/>
      <c r="R603" s="22"/>
      <c r="S603" s="22"/>
      <c r="T603" s="22"/>
      <c r="U603" s="22"/>
      <c r="V603" s="22"/>
      <c r="W603" s="22"/>
      <c r="X603" s="22"/>
      <c r="Y603" s="22"/>
      <c r="Z603" s="22"/>
      <c r="AA603" s="22"/>
      <c r="AB603" s="22"/>
      <c r="AC603" s="22"/>
      <c r="AD603" s="22"/>
      <c r="AE603" s="22"/>
      <c r="AF603" s="22"/>
      <c r="AG603" s="22"/>
      <c r="AH603" s="22"/>
      <c r="AI603" s="22"/>
      <c r="AJ603" s="22"/>
      <c r="AK603" s="22"/>
      <c r="AL603" s="22"/>
      <c r="AM603" s="22"/>
      <c r="AN603" s="22"/>
      <c r="AO603" s="22"/>
      <c r="AP603" s="22"/>
      <c r="AQ603" s="22"/>
      <c r="AR603" s="22"/>
      <c r="AS603" s="22"/>
      <c r="AT603" s="22"/>
      <c r="AU603" s="22"/>
      <c r="AV603" s="22"/>
      <c r="AW603" s="22"/>
      <c r="AX603" s="22"/>
      <c r="AY603" s="22"/>
      <c r="AZ603" s="22"/>
      <c r="BA603" s="22"/>
      <c r="BB603" s="22"/>
      <c r="BC603" s="22"/>
      <c r="BD603" s="22" t="s">
        <v>136</v>
      </c>
    </row>
    <row r="604" spans="1:56" ht="60" customHeight="1" x14ac:dyDescent="0.3">
      <c r="A604" s="16"/>
      <c r="B604" s="49"/>
      <c r="C604" s="49" t="s">
        <v>423</v>
      </c>
      <c r="D604" s="16"/>
      <c r="E604" s="17"/>
      <c r="F604" s="138" t="str">
        <f>IF(J578="","Your evolving psychosocial orientation",AC587)</f>
        <v>Your evolving psychosocial orientation</v>
      </c>
      <c r="G604" s="149"/>
      <c r="H604" s="149"/>
      <c r="I604" s="149"/>
      <c r="J604" s="149"/>
      <c r="K604" s="149"/>
      <c r="L604" s="149"/>
      <c r="M604" s="149"/>
      <c r="N604" s="149"/>
      <c r="O604" s="17"/>
      <c r="P604" s="22"/>
      <c r="Q604" s="22"/>
      <c r="R604" s="22"/>
      <c r="S604" s="22"/>
      <c r="T604" s="22"/>
      <c r="U604" s="22"/>
      <c r="V604" s="22"/>
      <c r="W604" s="22"/>
      <c r="X604" s="22"/>
      <c r="Y604" s="22"/>
      <c r="Z604" s="22"/>
      <c r="AA604" s="22"/>
      <c r="AB604" s="22"/>
      <c r="AC604" s="22"/>
      <c r="AD604" s="22"/>
      <c r="AE604" s="22"/>
      <c r="AF604" s="22"/>
      <c r="AG604" s="22"/>
      <c r="AH604" s="22"/>
      <c r="AI604" s="22"/>
      <c r="AJ604" s="22"/>
      <c r="AK604" s="22"/>
      <c r="AL604" s="22"/>
      <c r="AM604" s="22"/>
      <c r="AN604" s="22"/>
      <c r="AO604" s="22"/>
      <c r="AP604" s="22"/>
      <c r="AQ604" s="22"/>
      <c r="AR604" s="22"/>
      <c r="AS604" s="22"/>
      <c r="AT604" s="22"/>
      <c r="AU604" s="22"/>
      <c r="AV604" s="22"/>
      <c r="AW604" s="22"/>
      <c r="AX604" s="22"/>
      <c r="AY604" s="22"/>
      <c r="AZ604" s="22"/>
      <c r="BA604" s="22"/>
      <c r="BB604" s="22"/>
      <c r="BC604" s="22"/>
      <c r="BD604" s="22" t="s">
        <v>136</v>
      </c>
    </row>
    <row r="605" spans="1:56" ht="15" customHeight="1" x14ac:dyDescent="0.3">
      <c r="A605" s="16"/>
      <c r="B605" s="51"/>
      <c r="C605" s="49"/>
      <c r="D605" s="16"/>
      <c r="E605" s="17"/>
      <c r="F605" s="120"/>
      <c r="G605" s="19"/>
      <c r="H605" s="19"/>
      <c r="I605" s="19"/>
      <c r="J605" s="19"/>
      <c r="K605" s="19"/>
      <c r="L605" s="19"/>
      <c r="M605" s="19"/>
      <c r="N605" s="17"/>
      <c r="O605" s="17"/>
      <c r="P605" s="22"/>
      <c r="Q605" s="22"/>
      <c r="R605" s="22"/>
      <c r="S605" s="22"/>
      <c r="T605" s="22"/>
      <c r="U605" s="22"/>
      <c r="V605" s="22"/>
      <c r="W605" s="22"/>
      <c r="X605" s="22"/>
      <c r="Y605" s="22"/>
      <c r="Z605" s="22"/>
      <c r="AA605" s="22"/>
      <c r="AB605" s="22"/>
      <c r="AC605" s="22"/>
      <c r="AD605" s="22"/>
      <c r="AE605" s="22"/>
      <c r="AF605" s="22"/>
      <c r="AG605" s="22"/>
      <c r="AH605" s="22"/>
      <c r="AI605" s="22"/>
      <c r="AJ605" s="22"/>
      <c r="AK605" s="22"/>
      <c r="AL605" s="22"/>
      <c r="AM605" s="22"/>
      <c r="AN605" s="22"/>
      <c r="AO605" s="22"/>
      <c r="AP605" s="22"/>
      <c r="AQ605" s="22"/>
      <c r="AR605" s="22"/>
      <c r="AS605" s="22"/>
      <c r="AT605" s="22"/>
      <c r="AU605" s="22"/>
      <c r="AV605" s="22"/>
      <c r="AW605" s="22"/>
      <c r="AX605" s="22"/>
      <c r="AY605" s="22"/>
      <c r="AZ605" s="22"/>
      <c r="BA605" s="22"/>
      <c r="BB605" s="22"/>
      <c r="BC605" s="22"/>
      <c r="BD605" s="22" t="s">
        <v>136</v>
      </c>
    </row>
    <row r="606" spans="1:56" ht="15" customHeight="1" x14ac:dyDescent="0.3">
      <c r="A606" s="16"/>
      <c r="B606" s="51"/>
      <c r="C606" s="49"/>
      <c r="D606" s="16"/>
      <c r="E606" s="17"/>
      <c r="F606" s="120"/>
      <c r="G606" s="19"/>
      <c r="H606" s="19"/>
      <c r="I606" s="19"/>
      <c r="J606" s="19"/>
      <c r="K606" s="19"/>
      <c r="L606" s="19"/>
      <c r="M606" s="19"/>
      <c r="N606" s="17"/>
      <c r="O606" s="17"/>
      <c r="P606" s="22"/>
      <c r="Q606" s="22"/>
      <c r="R606" s="22"/>
      <c r="S606" s="22"/>
      <c r="T606" s="22"/>
      <c r="U606" s="22"/>
      <c r="V606" s="22"/>
      <c r="W606" s="22"/>
      <c r="X606" s="22"/>
      <c r="Y606" s="22"/>
      <c r="Z606" s="22"/>
      <c r="AA606" s="22"/>
      <c r="AB606" s="22"/>
      <c r="AC606" s="22"/>
      <c r="AD606" s="22"/>
      <c r="AE606" s="22"/>
      <c r="AF606" s="22"/>
      <c r="AG606" s="22"/>
      <c r="AH606" s="22"/>
      <c r="AI606" s="22"/>
      <c r="AJ606" s="22"/>
      <c r="AK606" s="22"/>
      <c r="AL606" s="22"/>
      <c r="AM606" s="22"/>
      <c r="AN606" s="22"/>
      <c r="AO606" s="22"/>
      <c r="AP606" s="22"/>
      <c r="AQ606" s="22"/>
      <c r="AR606" s="22"/>
      <c r="AS606" s="22"/>
      <c r="AT606" s="22"/>
      <c r="AU606" s="22"/>
      <c r="AV606" s="22"/>
      <c r="AW606" s="22"/>
      <c r="AX606" s="22"/>
      <c r="AY606" s="22"/>
      <c r="AZ606" s="22"/>
      <c r="BA606" s="22"/>
      <c r="BB606" s="22"/>
      <c r="BC606" s="22"/>
      <c r="BD606" s="22" t="s">
        <v>136</v>
      </c>
    </row>
    <row r="607" spans="1:56" ht="15" customHeight="1" x14ac:dyDescent="0.3">
      <c r="A607" s="16"/>
      <c r="B607" s="51"/>
      <c r="C607" s="51"/>
      <c r="D607" s="16"/>
      <c r="E607" s="17"/>
      <c r="F607" s="120"/>
      <c r="G607" s="19"/>
      <c r="H607" s="19"/>
      <c r="I607" s="19"/>
      <c r="J607" s="19"/>
      <c r="K607" s="19"/>
      <c r="L607" s="19"/>
      <c r="M607" s="19"/>
      <c r="N607" s="17"/>
      <c r="O607" s="17"/>
      <c r="P607" s="22"/>
      <c r="Q607" s="22"/>
      <c r="R607" s="22"/>
      <c r="S607" s="22"/>
      <c r="T607" s="22"/>
      <c r="U607" s="22"/>
      <c r="V607" s="22"/>
      <c r="W607" s="22"/>
      <c r="X607" s="22"/>
      <c r="Y607" s="22"/>
      <c r="Z607" s="22"/>
      <c r="AA607" s="22"/>
      <c r="AB607" s="22"/>
      <c r="AC607" s="22"/>
      <c r="AD607" s="22"/>
      <c r="AE607" s="22"/>
      <c r="AF607" s="22"/>
      <c r="AG607" s="22"/>
      <c r="AH607" s="22"/>
      <c r="AI607" s="22"/>
      <c r="AJ607" s="22"/>
      <c r="AK607" s="22"/>
      <c r="AL607" s="22"/>
      <c r="AM607" s="22"/>
      <c r="AN607" s="22"/>
      <c r="AO607" s="22"/>
      <c r="AP607" s="22"/>
      <c r="AQ607" s="22"/>
      <c r="AR607" s="22"/>
      <c r="AS607" s="22"/>
      <c r="AT607" s="22"/>
      <c r="AU607" s="22"/>
      <c r="AV607" s="22"/>
      <c r="AW607" s="22"/>
      <c r="AX607" s="22"/>
      <c r="AY607" s="22"/>
      <c r="AZ607" s="22"/>
      <c r="BA607" s="22"/>
      <c r="BB607" s="22"/>
      <c r="BC607" s="22"/>
      <c r="BD607" s="22" t="s">
        <v>136</v>
      </c>
    </row>
    <row r="608" spans="1:56" ht="30" customHeight="1" x14ac:dyDescent="0.6">
      <c r="A608" s="125" t="s">
        <v>424</v>
      </c>
      <c r="B608" s="90"/>
      <c r="C608" s="90"/>
      <c r="D608" s="199" t="s">
        <v>496</v>
      </c>
      <c r="E608" s="92" t="s">
        <v>425</v>
      </c>
      <c r="F608" s="93"/>
      <c r="G608" s="93"/>
      <c r="H608" s="93"/>
      <c r="I608" s="93"/>
      <c r="J608" s="93"/>
      <c r="K608" s="93"/>
      <c r="L608" s="93"/>
      <c r="M608" s="93"/>
      <c r="N608" s="93"/>
      <c r="O608" s="94" t="s">
        <v>426</v>
      </c>
      <c r="P608" s="22"/>
      <c r="Q608" s="22"/>
      <c r="R608" s="22"/>
      <c r="S608" s="22"/>
      <c r="T608" s="22"/>
      <c r="U608" s="22"/>
      <c r="V608" s="22"/>
      <c r="W608" s="22"/>
      <c r="X608" s="22"/>
      <c r="Y608" s="22"/>
      <c r="Z608" s="22"/>
      <c r="AA608" s="95">
        <f>AA576+1</f>
        <v>19</v>
      </c>
      <c r="AB608" s="22"/>
      <c r="AC608" s="22"/>
      <c r="AD608" s="96" t="s">
        <v>427</v>
      </c>
      <c r="AE608" s="22"/>
      <c r="AF608" s="22"/>
      <c r="AG608" s="22"/>
      <c r="AH608" s="22"/>
      <c r="AI608" s="22"/>
      <c r="AJ608" s="22"/>
      <c r="AK608" s="22"/>
      <c r="AL608" s="22"/>
      <c r="AM608" s="22"/>
      <c r="AN608" s="22"/>
      <c r="AO608" s="22"/>
      <c r="AP608" s="22"/>
      <c r="AQ608" s="22"/>
      <c r="AR608" s="22"/>
      <c r="AS608" s="22"/>
      <c r="AT608" s="22"/>
      <c r="AU608" s="22"/>
      <c r="AV608" s="22"/>
      <c r="AW608" s="22"/>
      <c r="AX608" s="22"/>
      <c r="AY608" s="22"/>
      <c r="AZ608" s="22"/>
      <c r="BA608" s="22"/>
      <c r="BB608" s="22"/>
      <c r="BC608" s="22"/>
      <c r="BD608" s="22" t="s">
        <v>136</v>
      </c>
    </row>
    <row r="609" spans="1:56" ht="15" customHeight="1" x14ac:dyDescent="0.3">
      <c r="A609" s="16"/>
      <c r="B609" s="51"/>
      <c r="C609" s="51"/>
      <c r="D609" s="16"/>
      <c r="E609" s="17"/>
      <c r="F609" s="17"/>
      <c r="G609" s="19"/>
      <c r="H609" s="19"/>
      <c r="I609" s="19"/>
      <c r="J609" s="19"/>
      <c r="K609" s="19"/>
      <c r="L609" s="19"/>
      <c r="M609" s="19"/>
      <c r="N609" s="17"/>
      <c r="O609" s="17"/>
      <c r="P609" s="22"/>
      <c r="Q609" s="22"/>
      <c r="R609" s="22"/>
      <c r="S609" s="22"/>
      <c r="T609" s="22"/>
      <c r="U609" s="22"/>
      <c r="V609" s="22"/>
      <c r="W609" s="22"/>
      <c r="X609" s="22"/>
      <c r="Y609" s="22"/>
      <c r="Z609" s="22"/>
      <c r="AA609" s="97">
        <f ca="1">IF(AND(J610&lt;$AA$1,J611&gt;$AA$1),1,0)</f>
        <v>0</v>
      </c>
      <c r="AB609" s="22"/>
      <c r="AC609" s="22"/>
      <c r="AD609" s="26"/>
      <c r="AE609" s="27" t="s">
        <v>4</v>
      </c>
      <c r="AF609" s="23">
        <f>$AL$2</f>
        <v>0</v>
      </c>
      <c r="AG609" s="22"/>
      <c r="AH609" s="31"/>
      <c r="AI609" s="32" t="s">
        <v>7</v>
      </c>
      <c r="AJ609" s="24">
        <f>$AL$3</f>
        <v>0</v>
      </c>
      <c r="AK609" s="22"/>
      <c r="AL609" s="22"/>
      <c r="AM609" s="22"/>
      <c r="AN609" s="22"/>
      <c r="AO609" s="22"/>
      <c r="AP609" s="22"/>
      <c r="AQ609" s="22"/>
      <c r="AR609" s="22"/>
      <c r="AS609" s="22"/>
      <c r="AT609" s="22"/>
      <c r="AU609" s="22"/>
      <c r="AV609" s="22"/>
      <c r="AW609" s="22"/>
      <c r="AX609" s="22"/>
      <c r="AY609" s="22"/>
      <c r="AZ609" s="22"/>
      <c r="BA609" s="22"/>
      <c r="BB609" s="22"/>
      <c r="BC609" s="22"/>
      <c r="BD609" s="22" t="s">
        <v>136</v>
      </c>
    </row>
    <row r="610" spans="1:56" ht="15" customHeight="1" thickBot="1" x14ac:dyDescent="0.35">
      <c r="A610" s="16"/>
      <c r="B610" s="49" t="s">
        <v>428</v>
      </c>
      <c r="C610" s="49"/>
      <c r="D610" s="16"/>
      <c r="E610" s="17"/>
      <c r="F610" s="120"/>
      <c r="G610" s="19"/>
      <c r="H610" s="19"/>
      <c r="I610" s="19"/>
      <c r="J610" s="99" t="str">
        <f>IF(J579="","",J579)</f>
        <v/>
      </c>
      <c r="K610" s="19"/>
      <c r="L610" s="19"/>
      <c r="M610" s="19"/>
      <c r="N610" s="17"/>
      <c r="O610" s="17"/>
      <c r="P610" s="22"/>
      <c r="Q610" s="22"/>
      <c r="R610" s="22"/>
      <c r="S610" s="22"/>
      <c r="T610" s="22"/>
      <c r="U610" s="22"/>
      <c r="V610" s="22"/>
      <c r="W610" s="22"/>
      <c r="X610" s="22"/>
      <c r="Y610" s="22"/>
      <c r="Z610" s="22"/>
      <c r="AA610" s="22"/>
      <c r="AB610" s="22"/>
      <c r="AC610" s="22"/>
      <c r="AD610" s="22"/>
      <c r="AE610" s="22"/>
      <c r="AF610" s="22"/>
      <c r="AG610" s="22"/>
      <c r="AH610" s="22"/>
      <c r="AI610" s="22"/>
      <c r="AJ610" s="22"/>
      <c r="AK610" s="22"/>
      <c r="AL610" s="22"/>
      <c r="AM610" s="22"/>
      <c r="AN610" s="22"/>
      <c r="AO610" s="22"/>
      <c r="AP610" s="22"/>
      <c r="AQ610" s="22"/>
      <c r="AR610" s="22"/>
      <c r="AS610" s="22"/>
      <c r="AT610" s="22"/>
      <c r="AU610" s="22"/>
      <c r="AV610" s="22"/>
      <c r="AW610" s="22"/>
      <c r="AX610" s="22"/>
      <c r="AY610" s="22"/>
      <c r="AZ610" s="22"/>
      <c r="BA610" s="22"/>
      <c r="BB610" s="22"/>
      <c r="BC610" s="22"/>
      <c r="BD610" s="22" t="s">
        <v>136</v>
      </c>
    </row>
    <row r="611" spans="1:56" ht="15" customHeight="1" thickTop="1" x14ac:dyDescent="0.3">
      <c r="A611" s="16"/>
      <c r="B611" s="49"/>
      <c r="C611" s="49"/>
      <c r="D611" s="16"/>
      <c r="E611" s="17"/>
      <c r="F611" s="120"/>
      <c r="G611" s="19"/>
      <c r="H611" s="19"/>
      <c r="I611" s="19"/>
      <c r="J611" s="100" t="str">
        <f>IF(OR($H$2="",G621=""),"",G621+((365.25*$H$2)/4))</f>
        <v/>
      </c>
      <c r="K611" s="19"/>
      <c r="L611" s="19"/>
      <c r="M611" s="19"/>
      <c r="N611" s="17"/>
      <c r="O611" s="17"/>
      <c r="P611" s="22"/>
      <c r="Q611" s="22"/>
      <c r="R611" s="22"/>
      <c r="S611" s="22"/>
      <c r="T611" s="22"/>
      <c r="U611" s="22"/>
      <c r="V611" s="22"/>
      <c r="W611" s="22"/>
      <c r="X611" s="22"/>
      <c r="Y611" s="22"/>
      <c r="Z611" s="22"/>
      <c r="AA611" s="101">
        <f ca="1">IF(J610&gt;$AA$1,1,0)</f>
        <v>1</v>
      </c>
      <c r="AB611" s="102" t="s">
        <v>130</v>
      </c>
      <c r="AC611" s="103" t="str">
        <f ca="1">IF(AND($AA$1&gt;J610,$AA$1&lt;J611),AD611,AD612)</f>
        <v>Or that</v>
      </c>
      <c r="AD611" s="103" t="s">
        <v>131</v>
      </c>
      <c r="AE611" s="22"/>
      <c r="AF611" s="22"/>
      <c r="AG611" s="22"/>
      <c r="AH611" s="22"/>
      <c r="AI611" s="22"/>
      <c r="AJ611" s="22"/>
      <c r="AK611" s="22"/>
      <c r="AL611" s="22"/>
      <c r="AM611" s="22"/>
      <c r="AN611" s="22"/>
      <c r="AO611" s="22"/>
      <c r="AP611" s="22"/>
      <c r="AQ611" s="22"/>
      <c r="AR611" s="22"/>
      <c r="AS611" s="22"/>
      <c r="AT611" s="22"/>
      <c r="AU611" s="22"/>
      <c r="AV611" s="22"/>
      <c r="AW611" s="22"/>
      <c r="AX611" s="22"/>
      <c r="AY611" s="22"/>
      <c r="AZ611" s="22"/>
      <c r="BA611" s="22"/>
      <c r="BB611" s="22"/>
      <c r="BC611" s="22"/>
      <c r="BD611" s="22" t="s">
        <v>136</v>
      </c>
    </row>
    <row r="612" spans="1:56" ht="15" customHeight="1" x14ac:dyDescent="0.3">
      <c r="A612" s="16"/>
      <c r="B612" s="49"/>
      <c r="C612" s="49"/>
      <c r="D612" s="16"/>
      <c r="E612" s="17"/>
      <c r="F612" s="120"/>
      <c r="G612" s="19"/>
      <c r="H612" s="19"/>
      <c r="I612" s="104" t="str">
        <f>IF(OR(J611="",$H$2=""),"",J611-((365.25*$H$2)/16))</f>
        <v/>
      </c>
      <c r="J612" s="19"/>
      <c r="K612" s="105" t="str">
        <f>IF(OR(J610="",$H$2=""),"",J610+((365.25*$H$2)/16))</f>
        <v/>
      </c>
      <c r="L612" s="19"/>
      <c r="M612" s="19"/>
      <c r="N612" s="17"/>
      <c r="O612" s="17"/>
      <c r="P612" s="22"/>
      <c r="Q612" s="22"/>
      <c r="R612" s="22"/>
      <c r="S612" s="22"/>
      <c r="T612" s="22"/>
      <c r="U612" s="22"/>
      <c r="V612" s="22"/>
      <c r="W612" s="22"/>
      <c r="X612" s="22"/>
      <c r="Y612" s="22"/>
      <c r="Z612" s="22"/>
      <c r="AA612" s="22"/>
      <c r="AB612" s="22"/>
      <c r="AC612" s="103"/>
      <c r="AD612" s="103" t="s">
        <v>132</v>
      </c>
      <c r="AE612" s="22"/>
      <c r="AF612" s="22"/>
      <c r="AG612" s="22"/>
      <c r="AH612" s="22"/>
      <c r="AI612" s="22"/>
      <c r="AJ612" s="22"/>
      <c r="AK612" s="22"/>
      <c r="AL612" s="22"/>
      <c r="AM612" s="22"/>
      <c r="AN612" s="22"/>
      <c r="AO612" s="22"/>
      <c r="AP612" s="22"/>
      <c r="AQ612" s="22"/>
      <c r="AR612" s="22"/>
      <c r="AS612" s="22"/>
      <c r="AT612" s="22"/>
      <c r="AU612" s="22"/>
      <c r="AV612" s="22"/>
      <c r="AW612" s="22"/>
      <c r="AX612" s="22"/>
      <c r="AY612" s="22"/>
      <c r="AZ612" s="22"/>
      <c r="BA612" s="22"/>
      <c r="BB612" s="22"/>
      <c r="BC612" s="22"/>
      <c r="BD612" s="22" t="s">
        <v>136</v>
      </c>
    </row>
    <row r="613" spans="1:56" ht="15" customHeight="1" x14ac:dyDescent="0.3">
      <c r="A613" s="16"/>
      <c r="B613" s="169" t="s">
        <v>429</v>
      </c>
      <c r="C613" s="170" t="s">
        <v>430</v>
      </c>
      <c r="D613" s="16"/>
      <c r="E613" s="17"/>
      <c r="F613" s="120"/>
      <c r="G613" s="19"/>
      <c r="H613" s="19"/>
      <c r="I613" s="19"/>
      <c r="J613" s="19"/>
      <c r="K613" s="19"/>
      <c r="L613" s="19"/>
      <c r="M613" s="19"/>
      <c r="N613" s="17"/>
      <c r="O613" s="17"/>
      <c r="P613" s="22"/>
      <c r="Q613" s="22"/>
      <c r="R613" s="22"/>
      <c r="S613" s="22"/>
      <c r="T613" s="22"/>
      <c r="U613" s="22"/>
      <c r="V613" s="22"/>
      <c r="W613" s="22"/>
      <c r="X613" s="22"/>
      <c r="Y613" s="22"/>
      <c r="Z613" s="22"/>
      <c r="AA613" s="101">
        <f ca="1">IF(M621&gt;$AA$1,1,0)</f>
        <v>1</v>
      </c>
      <c r="AB613" s="106" t="s">
        <v>134</v>
      </c>
      <c r="AC613" s="200" t="str">
        <f ca="1">IF(J$611&lt;$AA$1,AD613,AD614)</f>
        <v>You will look back on a life with uncommon perspective. You will reach uncommon longevity. You will have the genes and good fortune to still have a functioning body. You may find yourself repeating past growth cycles. You will experience life like few ever will.</v>
      </c>
      <c r="AD613" s="22" t="s">
        <v>431</v>
      </c>
      <c r="AE613" s="22"/>
      <c r="AF613" s="22"/>
      <c r="AG613" s="22"/>
      <c r="AH613" s="22"/>
      <c r="AI613" s="22"/>
      <c r="AJ613" s="22"/>
      <c r="AK613" s="22"/>
      <c r="AL613" s="22"/>
      <c r="AM613" s="22"/>
      <c r="AN613" s="22"/>
      <c r="AO613" s="22"/>
      <c r="AP613" s="22"/>
      <c r="AQ613" s="22"/>
      <c r="AR613" s="22"/>
      <c r="AS613" s="22"/>
      <c r="AT613" s="22"/>
      <c r="AU613" s="22"/>
      <c r="AV613" s="22"/>
      <c r="AW613" s="22"/>
      <c r="AX613" s="22"/>
      <c r="AY613" s="22"/>
      <c r="AZ613" s="22"/>
      <c r="BA613" s="22"/>
      <c r="BB613" s="22"/>
      <c r="BC613" s="22"/>
      <c r="BD613" s="22" t="s">
        <v>136</v>
      </c>
    </row>
    <row r="614" spans="1:56" ht="15" customHeight="1" thickBot="1" x14ac:dyDescent="0.35">
      <c r="A614" s="16"/>
      <c r="B614" s="169"/>
      <c r="C614" s="170"/>
      <c r="D614" s="16"/>
      <c r="E614" s="17"/>
      <c r="F614" s="120"/>
      <c r="G614" s="19"/>
      <c r="H614" s="107" t="str">
        <f>IF(OR(G621="",$H$2=""),"",G621+((365.25*$H$2)/8))</f>
        <v/>
      </c>
      <c r="I614" s="19"/>
      <c r="J614" s="19"/>
      <c r="K614" s="19"/>
      <c r="L614" s="108" t="str">
        <f>IF(OR(M621="",$H$2=""),"",M621-((365.25*$H$2)/8))</f>
        <v/>
      </c>
      <c r="M614" s="19"/>
      <c r="N614" s="17"/>
      <c r="O614" s="17"/>
      <c r="P614" s="22"/>
      <c r="Q614" s="22"/>
      <c r="R614" s="22"/>
      <c r="S614" s="22"/>
      <c r="T614" s="22"/>
      <c r="U614" s="22"/>
      <c r="V614" s="22"/>
      <c r="W614" s="22"/>
      <c r="X614" s="22"/>
      <c r="Y614" s="22"/>
      <c r="Z614" s="22"/>
      <c r="AA614" s="22"/>
      <c r="AB614" s="22"/>
      <c r="AC614" s="202"/>
      <c r="AD614" s="22" t="s">
        <v>527</v>
      </c>
      <c r="AE614" s="22"/>
      <c r="AF614" s="22"/>
      <c r="AG614" s="22"/>
      <c r="AH614" s="22"/>
      <c r="AI614" s="22"/>
      <c r="AJ614" s="22"/>
      <c r="AK614" s="22"/>
      <c r="AL614" s="22"/>
      <c r="AM614" s="22"/>
      <c r="AN614" s="22"/>
      <c r="AO614" s="22"/>
      <c r="AP614" s="22"/>
      <c r="AQ614" s="22"/>
      <c r="AR614" s="22"/>
      <c r="AS614" s="22"/>
      <c r="AT614" s="22"/>
      <c r="AU614" s="22"/>
      <c r="AV614" s="22"/>
      <c r="AW614" s="22"/>
      <c r="AX614" s="22"/>
      <c r="AY614" s="22"/>
      <c r="AZ614" s="22"/>
      <c r="BA614" s="22"/>
      <c r="BB614" s="22"/>
      <c r="BC614" s="22"/>
      <c r="BD614" s="22" t="s">
        <v>136</v>
      </c>
    </row>
    <row r="615" spans="1:56" ht="15" customHeight="1" thickTop="1" x14ac:dyDescent="0.3">
      <c r="A615" s="16"/>
      <c r="B615" s="171" t="s">
        <v>432</v>
      </c>
      <c r="C615" s="172" t="s">
        <v>433</v>
      </c>
      <c r="D615" s="16"/>
      <c r="E615" s="17"/>
      <c r="F615" s="120"/>
      <c r="G615" s="19"/>
      <c r="H615" s="19"/>
      <c r="I615" s="19"/>
      <c r="J615" s="19"/>
      <c r="K615" s="19"/>
      <c r="L615" s="19"/>
      <c r="M615" s="19"/>
      <c r="N615" s="17"/>
      <c r="O615" s="17"/>
      <c r="P615" s="22"/>
      <c r="Q615" s="22"/>
      <c r="R615" s="22"/>
      <c r="S615" s="22"/>
      <c r="T615" s="22"/>
      <c r="U615" s="22"/>
      <c r="V615" s="22"/>
      <c r="W615" s="22"/>
      <c r="X615" s="22"/>
      <c r="Y615" s="22"/>
      <c r="Z615" s="22"/>
      <c r="AA615" s="101">
        <f ca="1">IF(J631&gt;$AA$1,1,0)</f>
        <v>1</v>
      </c>
      <c r="AB615" s="106" t="s">
        <v>138</v>
      </c>
      <c r="AC615" s="200" t="str">
        <f t="shared" ref="AC615" ca="1" si="67">IF(J$611&lt;$AA$1,AD615,AD616)</f>
        <v>Theories on psychosocial development rarely apply at this age. Fewer case studies. You will defy expectation at this age. Live this long, and others you don't know may even celebrate your uncommon longevity.</v>
      </c>
      <c r="AD615" s="22" t="s">
        <v>528</v>
      </c>
      <c r="AE615" s="22"/>
      <c r="AF615" s="22"/>
      <c r="AG615" s="22"/>
      <c r="AH615" s="22"/>
      <c r="AI615" s="22"/>
      <c r="AJ615" s="22"/>
      <c r="AK615" s="22"/>
      <c r="AL615" s="22"/>
      <c r="AM615" s="22"/>
      <c r="AN615" s="22"/>
      <c r="AO615" s="22"/>
      <c r="AP615" s="22"/>
      <c r="AQ615" s="22"/>
      <c r="AR615" s="22"/>
      <c r="AS615" s="22"/>
      <c r="AT615" s="22"/>
      <c r="AU615" s="22"/>
      <c r="AV615" s="22"/>
      <c r="AW615" s="22"/>
      <c r="AX615" s="22"/>
      <c r="AY615" s="22"/>
      <c r="AZ615" s="22"/>
      <c r="BA615" s="22"/>
      <c r="BB615" s="22"/>
      <c r="BC615" s="22"/>
      <c r="BD615" s="22" t="s">
        <v>136</v>
      </c>
    </row>
    <row r="616" spans="1:56" ht="15" customHeight="1" x14ac:dyDescent="0.3">
      <c r="A616" s="16"/>
      <c r="B616" s="173" t="s">
        <v>434</v>
      </c>
      <c r="C616" s="174" t="s">
        <v>435</v>
      </c>
      <c r="D616" s="16"/>
      <c r="E616" s="17"/>
      <c r="F616" s="120"/>
      <c r="G616" s="19"/>
      <c r="H616" s="19"/>
      <c r="I616" s="19"/>
      <c r="J616" s="19"/>
      <c r="K616" s="19"/>
      <c r="L616" s="19"/>
      <c r="M616" s="19"/>
      <c r="N616" s="17"/>
      <c r="O616" s="17"/>
      <c r="P616" s="22"/>
      <c r="Q616" s="22"/>
      <c r="R616" s="22"/>
      <c r="S616" s="22"/>
      <c r="T616" s="22"/>
      <c r="U616" s="22"/>
      <c r="V616" s="22"/>
      <c r="W616" s="22"/>
      <c r="X616" s="22"/>
      <c r="Y616" s="22"/>
      <c r="Z616" s="22"/>
      <c r="AA616" s="22"/>
      <c r="AB616" s="22"/>
      <c r="AC616" s="202"/>
      <c r="AD616" s="22" t="s">
        <v>529</v>
      </c>
      <c r="AE616" s="22"/>
      <c r="AF616" s="22"/>
      <c r="AG616" s="22"/>
      <c r="AH616" s="22"/>
      <c r="AI616" s="22"/>
      <c r="AJ616" s="22"/>
      <c r="AK616" s="22"/>
      <c r="AL616" s="22"/>
      <c r="AM616" s="22"/>
      <c r="AN616" s="22"/>
      <c r="AO616" s="22"/>
      <c r="AP616" s="22"/>
      <c r="AQ616" s="22"/>
      <c r="AR616" s="22"/>
      <c r="AS616" s="22"/>
      <c r="AT616" s="22"/>
      <c r="AU616" s="22"/>
      <c r="AV616" s="22"/>
      <c r="AW616" s="22"/>
      <c r="AX616" s="22"/>
      <c r="AY616" s="22"/>
      <c r="AZ616" s="22"/>
      <c r="BA616" s="22"/>
      <c r="BB616" s="22"/>
      <c r="BC616" s="22"/>
      <c r="BD616" s="22" t="s">
        <v>136</v>
      </c>
    </row>
    <row r="617" spans="1:56" ht="15" customHeight="1" x14ac:dyDescent="0.3">
      <c r="A617" s="16"/>
      <c r="B617" s="173" t="s">
        <v>436</v>
      </c>
      <c r="C617" s="174" t="s">
        <v>437</v>
      </c>
      <c r="D617" s="16"/>
      <c r="E617" s="17"/>
      <c r="F617" s="120"/>
      <c r="G617" s="105" t="str">
        <f>IF(OR(G621="",$H$2=""),"",G621+((365.25*$H$2)/16))</f>
        <v/>
      </c>
      <c r="H617" s="19"/>
      <c r="I617" s="19"/>
      <c r="J617" s="19"/>
      <c r="K617" s="19"/>
      <c r="L617" s="19"/>
      <c r="M617" s="110" t="str">
        <f>IF(OR(M621="",$H$2=""),"",M621-((365.25*$H$2)/16))</f>
        <v/>
      </c>
      <c r="N617" s="17"/>
      <c r="O617" s="17"/>
      <c r="P617" s="22"/>
      <c r="Q617" s="22"/>
      <c r="R617" s="22"/>
      <c r="S617" s="22"/>
      <c r="T617" s="22"/>
      <c r="U617" s="22"/>
      <c r="V617" s="22"/>
      <c r="W617" s="22"/>
      <c r="X617" s="22"/>
      <c r="Y617" s="22"/>
      <c r="Z617" s="22"/>
      <c r="AA617" s="101">
        <f ca="1">IF(G621&gt;$AA$1,1,0)</f>
        <v>1</v>
      </c>
      <c r="AB617" s="106" t="s">
        <v>140</v>
      </c>
      <c r="AC617" s="203" t="str">
        <f t="shared" ref="AC617" ca="1" si="68">IF(J$611&lt;$AA$1,AD617,AD618)</f>
        <v>Whether you have a “wide” or “deep” psychosocial orientation does not matter as much as the quality of your relationships. Whether you are a “wide” oriented liberal or a “deep” oriented conservative, these are “lateral” differences. Your “vertical” level of functionality matters far more.</v>
      </c>
      <c r="AD617" s="22" t="s">
        <v>438</v>
      </c>
      <c r="AE617" s="22"/>
      <c r="AF617" s="22"/>
      <c r="AG617" s="22"/>
      <c r="AH617" s="22"/>
      <c r="AI617" s="22"/>
      <c r="AJ617" s="22"/>
      <c r="AK617" s="144"/>
      <c r="AL617" s="22"/>
      <c r="AM617" s="22"/>
      <c r="AN617" s="22"/>
      <c r="AO617" s="22"/>
      <c r="AP617" s="22"/>
      <c r="AQ617" s="22"/>
      <c r="AR617" s="22"/>
      <c r="AS617" s="22"/>
      <c r="AT617" s="22"/>
      <c r="AU617" s="22"/>
      <c r="AV617" s="22"/>
      <c r="AW617" s="22"/>
      <c r="AX617" s="22"/>
      <c r="AY617" s="22"/>
      <c r="AZ617" s="22"/>
      <c r="BA617" s="22"/>
      <c r="BB617" s="22"/>
      <c r="BC617" s="22"/>
      <c r="BD617" s="22" t="s">
        <v>136</v>
      </c>
    </row>
    <row r="618" spans="1:56" ht="15" customHeight="1" x14ac:dyDescent="0.3">
      <c r="A618" s="16"/>
      <c r="B618" s="173" t="s">
        <v>439</v>
      </c>
      <c r="C618" s="174" t="s">
        <v>440</v>
      </c>
      <c r="D618" s="16"/>
      <c r="E618" s="17"/>
      <c r="F618" s="120"/>
      <c r="G618" s="120"/>
      <c r="H618" s="120"/>
      <c r="I618" s="120"/>
      <c r="J618" s="120"/>
      <c r="K618" s="120"/>
      <c r="L618" s="120"/>
      <c r="M618" s="120"/>
      <c r="N618" s="17"/>
      <c r="O618" s="17"/>
      <c r="P618" s="22"/>
      <c r="Q618" s="22"/>
      <c r="R618" s="22"/>
      <c r="S618" s="22"/>
      <c r="T618" s="22"/>
      <c r="U618" s="22"/>
      <c r="V618" s="22"/>
      <c r="W618" s="22"/>
      <c r="X618" s="22"/>
      <c r="Y618" s="22"/>
      <c r="Z618" s="22"/>
      <c r="AA618" s="22"/>
      <c r="AB618" s="22"/>
      <c r="AC618" s="202"/>
      <c r="AD618" s="22" t="str">
        <f>AD617</f>
        <v>Whether you have a “wide” or “deep” psychosocial orientation does not matter as much as the quality of your relationships. Whether you are a “wide” oriented liberal or a “deep” oriented conservative, these are “lateral” differences. Your “vertical” level of functionality matters far more.</v>
      </c>
      <c r="AE618" s="22"/>
      <c r="AF618" s="22"/>
      <c r="AG618" s="22"/>
      <c r="AH618" s="22"/>
      <c r="AI618" s="22"/>
      <c r="AJ618" s="22"/>
      <c r="AK618" s="144"/>
      <c r="AL618" s="22"/>
      <c r="AM618" s="22"/>
      <c r="AN618" s="22"/>
      <c r="AO618" s="22"/>
      <c r="AP618" s="22"/>
      <c r="AQ618" s="22"/>
      <c r="AR618" s="22"/>
      <c r="AS618" s="22"/>
      <c r="AT618" s="22"/>
      <c r="AU618" s="22"/>
      <c r="AV618" s="22"/>
      <c r="AW618" s="22"/>
      <c r="AX618" s="22"/>
      <c r="AY618" s="22"/>
      <c r="AZ618" s="22"/>
      <c r="BA618" s="22"/>
      <c r="BB618" s="22"/>
      <c r="BC618" s="22"/>
      <c r="BD618" s="22" t="s">
        <v>136</v>
      </c>
    </row>
    <row r="619" spans="1:56" ht="15" customHeight="1" x14ac:dyDescent="0.3">
      <c r="A619" s="16"/>
      <c r="B619" s="173" t="s">
        <v>441</v>
      </c>
      <c r="C619" s="174" t="s">
        <v>442</v>
      </c>
      <c r="D619" s="16"/>
      <c r="E619" s="17"/>
      <c r="F619" s="120"/>
      <c r="G619" s="19"/>
      <c r="H619" s="19"/>
      <c r="I619" s="19"/>
      <c r="J619" s="19"/>
      <c r="K619" s="19"/>
      <c r="L619" s="19"/>
      <c r="M619" s="19"/>
      <c r="N619" s="17"/>
      <c r="O619" s="17"/>
      <c r="P619" s="22"/>
      <c r="Q619" s="22"/>
      <c r="R619" s="22"/>
      <c r="S619" s="22"/>
      <c r="T619" s="22"/>
      <c r="U619" s="22"/>
      <c r="V619" s="22"/>
      <c r="W619" s="22"/>
      <c r="X619" s="22"/>
      <c r="Y619" s="22"/>
      <c r="Z619" s="22"/>
      <c r="AA619" s="101">
        <f ca="1">IF(J611&gt;$AA$1,1,0)</f>
        <v>1</v>
      </c>
      <c r="AB619" s="106" t="s">
        <v>143</v>
      </c>
      <c r="AC619" s="200" t="str">
        <f ca="1">IF(AND($AA$1&gt;J610,$AA$1&lt;J611,AN$3=20),AD620,AD619)</f>
        <v>Whether you have a “wide” or “deep” psychosocial orientation does not matter as much as the quality of your relationships. Whether you are a “wide” oriented liberal or a “deep” oriented conservative, these are “lateral” differences. Your “vertical” level of functionality matters far more.</v>
      </c>
      <c r="AD619" s="22" t="str">
        <f ca="1">AC617</f>
        <v>Whether you have a “wide” or “deep” psychosocial orientation does not matter as much as the quality of your relationships. Whether you are a “wide” oriented liberal or a “deep” oriented conservative, these are “lateral” differences. Your “vertical” level of functionality matters far more.</v>
      </c>
      <c r="AE619" s="111"/>
      <c r="AF619" s="111"/>
      <c r="AG619" s="111"/>
      <c r="AH619" s="22"/>
      <c r="AI619" s="22"/>
      <c r="AJ619" s="22"/>
      <c r="AK619" s="22"/>
      <c r="AL619" s="22"/>
      <c r="AM619" s="22"/>
      <c r="AN619" s="22"/>
      <c r="AO619" s="22"/>
      <c r="AP619" s="22"/>
      <c r="AQ619" s="22"/>
      <c r="AR619" s="22"/>
      <c r="AS619" s="22"/>
      <c r="AT619" s="22"/>
      <c r="AU619" s="22"/>
      <c r="AV619" s="22"/>
      <c r="AW619" s="22"/>
      <c r="AX619" s="22"/>
      <c r="AY619" s="22"/>
      <c r="AZ619" s="22"/>
      <c r="BA619" s="22"/>
      <c r="BB619" s="22"/>
      <c r="BC619" s="22"/>
      <c r="BD619" s="22" t="s">
        <v>136</v>
      </c>
    </row>
    <row r="620" spans="1:56" ht="15" customHeight="1" thickBot="1" x14ac:dyDescent="0.35">
      <c r="A620" s="16"/>
      <c r="B620" s="175" t="s">
        <v>443</v>
      </c>
      <c r="C620" s="176" t="s">
        <v>444</v>
      </c>
      <c r="D620" s="16"/>
      <c r="E620" s="17"/>
      <c r="F620" s="120"/>
      <c r="G620" s="19"/>
      <c r="H620" s="19"/>
      <c r="I620" s="19"/>
      <c r="J620" s="19"/>
      <c r="K620" s="19"/>
      <c r="L620" s="19"/>
      <c r="M620" s="19"/>
      <c r="N620" s="17"/>
      <c r="O620" s="17"/>
      <c r="P620" s="22"/>
      <c r="Q620" s="22"/>
      <c r="R620" s="22"/>
      <c r="S620" s="22"/>
      <c r="T620" s="22"/>
      <c r="U620" s="22"/>
      <c r="V620" s="22"/>
      <c r="W620" s="22"/>
      <c r="X620" s="22"/>
      <c r="Y620" s="22"/>
      <c r="Z620" s="22"/>
      <c r="AA620" s="22"/>
      <c r="AB620" s="22"/>
      <c r="AC620" s="22"/>
      <c r="AD620"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620" s="22"/>
      <c r="AF620" s="22"/>
      <c r="AG620" s="22"/>
      <c r="AH620" s="22"/>
      <c r="AI620" s="22"/>
      <c r="AJ620" s="22"/>
      <c r="AK620" s="22"/>
      <c r="AL620" s="22"/>
      <c r="AM620" s="22"/>
      <c r="AN620" s="22"/>
      <c r="AO620" s="22"/>
      <c r="AP620" s="22"/>
      <c r="AQ620" s="22"/>
      <c r="AR620" s="22"/>
      <c r="AS620" s="22"/>
      <c r="AT620" s="22"/>
      <c r="AU620" s="22"/>
      <c r="AV620" s="22"/>
      <c r="AW620" s="22"/>
      <c r="AX620" s="22"/>
      <c r="AY620" s="22"/>
      <c r="AZ620" s="22"/>
      <c r="BA620" s="22"/>
      <c r="BB620" s="22"/>
      <c r="BC620" s="22"/>
      <c r="BD620" s="22" t="s">
        <v>136</v>
      </c>
    </row>
    <row r="621" spans="1:56" ht="15" customHeight="1" thickTop="1" x14ac:dyDescent="0.3">
      <c r="A621" s="16"/>
      <c r="B621" s="177" t="s">
        <v>445</v>
      </c>
      <c r="C621" s="177"/>
      <c r="D621" s="16"/>
      <c r="E621" s="17"/>
      <c r="F621" s="120"/>
      <c r="G621" s="112" t="str">
        <f>IF(OR($H$2="",J631=""),"",J631+((365.25*$H$2)/4))</f>
        <v/>
      </c>
      <c r="H621" s="19"/>
      <c r="I621" s="19"/>
      <c r="J621" s="19"/>
      <c r="K621" s="19"/>
      <c r="L621" s="19"/>
      <c r="M621" s="112" t="str">
        <f>IF(OR($H$2="",J579=""),"",J579+((365.25*$H$2)/4))</f>
        <v/>
      </c>
      <c r="N621" s="17"/>
      <c r="O621" s="17"/>
      <c r="P621" s="22"/>
      <c r="Q621" s="22"/>
      <c r="R621" s="22"/>
      <c r="S621" s="22"/>
      <c r="T621" s="22"/>
      <c r="U621" s="22"/>
      <c r="V621" s="22"/>
      <c r="W621" s="22"/>
      <c r="X621" s="22"/>
      <c r="Y621" s="22"/>
      <c r="Z621" s="22"/>
      <c r="AA621" s="22"/>
      <c r="AB621" s="22"/>
      <c r="AC621" s="22"/>
      <c r="AD621" s="22"/>
      <c r="AE621" s="22"/>
      <c r="AF621" s="22"/>
      <c r="AG621" s="22"/>
      <c r="AH621" s="22"/>
      <c r="AI621" s="22"/>
      <c r="AJ621" s="22"/>
      <c r="AK621" s="22"/>
      <c r="AL621" s="22"/>
      <c r="AM621" s="22"/>
      <c r="AN621" s="22"/>
      <c r="AO621" s="22"/>
      <c r="AP621" s="22"/>
      <c r="AQ621" s="22"/>
      <c r="AR621" s="22"/>
      <c r="AS621" s="22"/>
      <c r="AT621" s="22"/>
      <c r="AU621" s="22"/>
      <c r="AV621" s="22"/>
      <c r="AW621" s="22"/>
      <c r="AX621" s="22"/>
      <c r="AY621" s="22"/>
      <c r="AZ621" s="22"/>
      <c r="BA621" s="22"/>
      <c r="BB621" s="22"/>
      <c r="BC621" s="22"/>
      <c r="BD621" s="22" t="s">
        <v>136</v>
      </c>
    </row>
    <row r="622" spans="1:56" ht="15" customHeight="1" x14ac:dyDescent="0.3">
      <c r="A622" s="16"/>
      <c r="B622" s="178"/>
      <c r="C622" s="178"/>
      <c r="D622" s="16"/>
      <c r="E622" s="17"/>
      <c r="F622" s="120"/>
      <c r="G622" s="19"/>
      <c r="H622" s="19"/>
      <c r="I622" s="19"/>
      <c r="J622" s="19"/>
      <c r="K622" s="19"/>
      <c r="L622" s="19"/>
      <c r="M622" s="19"/>
      <c r="N622" s="17"/>
      <c r="O622" s="17"/>
      <c r="P622" s="22"/>
      <c r="Q622" s="22"/>
      <c r="R622" s="22"/>
      <c r="S622" s="22"/>
      <c r="T622" s="22"/>
      <c r="U622" s="22"/>
      <c r="V622" s="22"/>
      <c r="W622" s="22"/>
      <c r="X622" s="22"/>
      <c r="Y622" s="22"/>
      <c r="Z622" s="22"/>
      <c r="AA622" s="22"/>
      <c r="AB622" s="22"/>
      <c r="AC622" s="22"/>
      <c r="AD622" s="22"/>
      <c r="AE622" s="22"/>
      <c r="AF622" s="22"/>
      <c r="AG622" s="22"/>
      <c r="AH622" s="22"/>
      <c r="AI622" s="22"/>
      <c r="AJ622" s="22"/>
      <c r="AK622" s="22"/>
      <c r="AL622" s="22"/>
      <c r="AM622" s="22"/>
      <c r="AN622" s="22"/>
      <c r="AO622" s="22"/>
      <c r="AP622" s="22"/>
      <c r="AQ622" s="22"/>
      <c r="AR622" s="22"/>
      <c r="AS622" s="22"/>
      <c r="AT622" s="22"/>
      <c r="AU622" s="22"/>
      <c r="AV622" s="22"/>
      <c r="AW622" s="22"/>
      <c r="AX622" s="22"/>
      <c r="AY622" s="22"/>
      <c r="AZ622" s="22"/>
      <c r="BA622" s="22"/>
      <c r="BB622" s="22"/>
      <c r="BC622" s="22"/>
      <c r="BD622" s="22" t="s">
        <v>136</v>
      </c>
    </row>
    <row r="623" spans="1:56" ht="15" customHeight="1" x14ac:dyDescent="0.3">
      <c r="A623" s="16"/>
      <c r="B623" s="178"/>
      <c r="C623" s="178"/>
      <c r="D623" s="16"/>
      <c r="E623" s="17"/>
      <c r="F623" s="120"/>
      <c r="G623" s="19"/>
      <c r="H623" s="19"/>
      <c r="I623" s="19"/>
      <c r="J623" s="19"/>
      <c r="K623" s="19"/>
      <c r="L623" s="19"/>
      <c r="M623" s="19"/>
      <c r="N623" s="17"/>
      <c r="O623" s="17"/>
      <c r="P623" s="22"/>
      <c r="Q623" s="22"/>
      <c r="R623" s="22"/>
      <c r="S623" s="22"/>
      <c r="T623" s="22"/>
      <c r="U623" s="22"/>
      <c r="V623" s="22"/>
      <c r="W623" s="22"/>
      <c r="X623" s="22"/>
      <c r="Y623" s="22"/>
      <c r="Z623" s="22"/>
      <c r="AA623" s="22"/>
      <c r="AB623" s="22"/>
      <c r="AC623" s="22"/>
      <c r="AD623" s="22"/>
      <c r="AE623" s="22"/>
      <c r="AF623" s="22"/>
      <c r="AG623" s="22"/>
      <c r="AH623" s="22"/>
      <c r="AI623" s="22"/>
      <c r="AJ623" s="22"/>
      <c r="AK623" s="22"/>
      <c r="AL623" s="22"/>
      <c r="AM623" s="22"/>
      <c r="AN623" s="22"/>
      <c r="AO623" s="22"/>
      <c r="AP623" s="22"/>
      <c r="AQ623" s="22"/>
      <c r="AR623" s="22"/>
      <c r="AS623" s="22"/>
      <c r="AT623" s="22"/>
      <c r="AU623" s="22"/>
      <c r="AV623" s="22"/>
      <c r="AW623" s="22"/>
      <c r="AX623" s="22"/>
      <c r="AY623" s="22"/>
      <c r="AZ623" s="22"/>
      <c r="BA623" s="22"/>
      <c r="BB623" s="22"/>
      <c r="BC623" s="22"/>
      <c r="BD623" s="22" t="s">
        <v>136</v>
      </c>
    </row>
    <row r="624" spans="1:56" ht="15" customHeight="1" x14ac:dyDescent="0.3">
      <c r="A624" s="16"/>
      <c r="B624" s="179" t="s">
        <v>446</v>
      </c>
      <c r="C624" s="180" t="s">
        <v>447</v>
      </c>
      <c r="D624" s="16"/>
      <c r="E624" s="17"/>
      <c r="F624" s="120"/>
      <c r="G624" s="120"/>
      <c r="H624" s="120"/>
      <c r="I624" s="120"/>
      <c r="J624" s="120"/>
      <c r="K624" s="120"/>
      <c r="L624" s="120"/>
      <c r="M624" s="120"/>
      <c r="N624" s="17"/>
      <c r="O624" s="17"/>
      <c r="P624" s="22"/>
      <c r="Q624" s="22"/>
      <c r="R624" s="22"/>
      <c r="S624" s="22"/>
      <c r="T624" s="22"/>
      <c r="U624" s="22"/>
      <c r="V624" s="22"/>
      <c r="W624" s="22"/>
      <c r="X624" s="22"/>
      <c r="Y624" s="22"/>
      <c r="Z624" s="22"/>
      <c r="AA624" s="22"/>
      <c r="AB624" s="22"/>
      <c r="AC624" s="22"/>
      <c r="AD624" s="22"/>
      <c r="AE624" s="22"/>
      <c r="AF624" s="22"/>
      <c r="AG624" s="22"/>
      <c r="AH624" s="22"/>
      <c r="AI624" s="22"/>
      <c r="AJ624" s="22"/>
      <c r="AK624" s="22"/>
      <c r="AL624" s="22"/>
      <c r="AM624" s="22"/>
      <c r="AN624" s="22"/>
      <c r="AO624" s="22"/>
      <c r="AP624" s="22"/>
      <c r="AQ624" s="22"/>
      <c r="AR624" s="22"/>
      <c r="AS624" s="22"/>
      <c r="AT624" s="22"/>
      <c r="AU624" s="22"/>
      <c r="AV624" s="22"/>
      <c r="AW624" s="22"/>
      <c r="AX624" s="22"/>
      <c r="AY624" s="22"/>
      <c r="AZ624" s="22"/>
      <c r="BA624" s="22"/>
      <c r="BB624" s="22"/>
      <c r="BC624" s="22"/>
      <c r="BD624" s="22" t="s">
        <v>136</v>
      </c>
    </row>
    <row r="625" spans="1:56" ht="15" customHeight="1" x14ac:dyDescent="0.3">
      <c r="A625" s="16"/>
      <c r="B625" s="179"/>
      <c r="C625" s="180"/>
      <c r="D625" s="16"/>
      <c r="E625" s="17"/>
      <c r="F625" s="120"/>
      <c r="G625" s="105" t="str">
        <f>IF(OR(G621="",$H$2=""),"",G621-((365.25*$H$2)/16))</f>
        <v/>
      </c>
      <c r="H625" s="19"/>
      <c r="I625" s="19"/>
      <c r="J625" s="19"/>
      <c r="K625" s="19"/>
      <c r="L625" s="19"/>
      <c r="M625" s="110" t="str">
        <f>IF(OR(M621="",$H$2=""),"",M621+((365.25*$H$2)/16))</f>
        <v/>
      </c>
      <c r="N625" s="17"/>
      <c r="O625" s="17"/>
      <c r="P625" s="22"/>
      <c r="Q625" s="22"/>
      <c r="R625" s="22"/>
      <c r="S625" s="22"/>
      <c r="T625" s="22"/>
      <c r="U625" s="22"/>
      <c r="V625" s="22"/>
      <c r="W625" s="22"/>
      <c r="X625" s="22"/>
      <c r="Y625" s="22"/>
      <c r="Z625" s="22"/>
      <c r="AA625" s="22"/>
      <c r="AB625" s="22"/>
      <c r="AC625" s="22"/>
      <c r="AD625" s="22"/>
      <c r="AE625" s="22"/>
      <c r="AF625" s="22"/>
      <c r="AG625" s="22"/>
      <c r="AH625" s="22"/>
      <c r="AI625" s="22"/>
      <c r="AJ625" s="22"/>
      <c r="AK625" s="22"/>
      <c r="AL625" s="22"/>
      <c r="AM625" s="22"/>
      <c r="AN625" s="22"/>
      <c r="AO625" s="22"/>
      <c r="AP625" s="22"/>
      <c r="AQ625" s="22"/>
      <c r="AR625" s="22"/>
      <c r="AS625" s="22"/>
      <c r="AT625" s="22"/>
      <c r="AU625" s="22"/>
      <c r="AV625" s="22"/>
      <c r="AW625" s="22"/>
      <c r="AX625" s="22"/>
      <c r="AY625" s="22"/>
      <c r="AZ625" s="22"/>
      <c r="BA625" s="22"/>
      <c r="BB625" s="22"/>
      <c r="BC625" s="22"/>
      <c r="BD625" s="22" t="s">
        <v>136</v>
      </c>
    </row>
    <row r="626" spans="1:56" ht="15" customHeight="1" x14ac:dyDescent="0.3">
      <c r="A626" s="16"/>
      <c r="B626" s="179"/>
      <c r="C626" s="180"/>
      <c r="D626" s="16"/>
      <c r="E626" s="17"/>
      <c r="F626" s="120"/>
      <c r="G626" s="19"/>
      <c r="H626" s="19"/>
      <c r="I626" s="19"/>
      <c r="J626" s="19"/>
      <c r="K626" s="19"/>
      <c r="L626" s="19"/>
      <c r="M626" s="19"/>
      <c r="N626" s="17"/>
      <c r="O626" s="17"/>
      <c r="P626" s="22"/>
      <c r="Q626" s="22"/>
      <c r="R626" s="22"/>
      <c r="S626" s="22"/>
      <c r="T626" s="22"/>
      <c r="U626" s="22"/>
      <c r="V626" s="22"/>
      <c r="W626" s="22"/>
      <c r="X626" s="22"/>
      <c r="Y626" s="22"/>
      <c r="Z626" s="22"/>
      <c r="AA626" s="22"/>
      <c r="AB626" s="22"/>
      <c r="AC626" s="22"/>
      <c r="AD626" s="22"/>
      <c r="AE626" s="22"/>
      <c r="AF626" s="22"/>
      <c r="AG626" s="22"/>
      <c r="AH626" s="22"/>
      <c r="AI626" s="22"/>
      <c r="AJ626" s="22"/>
      <c r="AK626" s="22"/>
      <c r="AL626" s="22"/>
      <c r="AM626" s="22"/>
      <c r="AN626" s="22"/>
      <c r="AO626" s="22"/>
      <c r="AP626" s="22"/>
      <c r="AQ626" s="22"/>
      <c r="AR626" s="22"/>
      <c r="AS626" s="22"/>
      <c r="AT626" s="22"/>
      <c r="AU626" s="22"/>
      <c r="AV626" s="22"/>
      <c r="AW626" s="22"/>
      <c r="AX626" s="22"/>
      <c r="AY626" s="22"/>
      <c r="AZ626" s="22"/>
      <c r="BA626" s="22"/>
      <c r="BB626" s="22"/>
      <c r="BC626" s="22"/>
      <c r="BD626" s="22" t="s">
        <v>136</v>
      </c>
    </row>
    <row r="627" spans="1:56" ht="15" customHeight="1" x14ac:dyDescent="0.3">
      <c r="A627" s="16"/>
      <c r="B627" s="181"/>
      <c r="C627" s="182"/>
      <c r="D627" s="16"/>
      <c r="E627" s="17"/>
      <c r="F627" s="120"/>
      <c r="G627" s="19"/>
      <c r="H627" s="19"/>
      <c r="I627" s="19"/>
      <c r="J627" s="19"/>
      <c r="K627" s="19"/>
      <c r="L627" s="19"/>
      <c r="M627" s="19"/>
      <c r="N627" s="17"/>
      <c r="O627" s="17"/>
      <c r="P627" s="22"/>
      <c r="Q627" s="22"/>
      <c r="R627" s="22"/>
      <c r="S627" s="22"/>
      <c r="T627" s="22"/>
      <c r="U627" s="22"/>
      <c r="V627" s="22"/>
      <c r="W627" s="22"/>
      <c r="X627" s="22"/>
      <c r="Y627" s="22"/>
      <c r="Z627" s="22"/>
      <c r="AA627" s="22"/>
      <c r="AB627" s="22"/>
      <c r="AC627" s="22"/>
      <c r="AD627" s="22"/>
      <c r="AE627" s="22"/>
      <c r="AF627" s="22"/>
      <c r="AG627" s="22"/>
      <c r="AH627" s="22"/>
      <c r="AI627" s="22"/>
      <c r="AJ627" s="22"/>
      <c r="AK627" s="22"/>
      <c r="AL627" s="22"/>
      <c r="AM627" s="22"/>
      <c r="AN627" s="22"/>
      <c r="AO627" s="22"/>
      <c r="AP627" s="22"/>
      <c r="AQ627" s="22"/>
      <c r="AR627" s="22"/>
      <c r="AS627" s="22"/>
      <c r="AT627" s="22"/>
      <c r="AU627" s="22"/>
      <c r="AV627" s="22"/>
      <c r="AW627" s="22"/>
      <c r="AX627" s="22"/>
      <c r="AY627" s="22"/>
      <c r="AZ627" s="22"/>
      <c r="BA627" s="22"/>
      <c r="BB627" s="22"/>
      <c r="BC627" s="22"/>
      <c r="BD627" s="22" t="s">
        <v>136</v>
      </c>
    </row>
    <row r="628" spans="1:56" ht="15" customHeight="1" x14ac:dyDescent="0.3">
      <c r="A628" s="16"/>
      <c r="B628" s="51"/>
      <c r="C628" s="183"/>
      <c r="D628" s="16"/>
      <c r="E628" s="17"/>
      <c r="F628" s="120"/>
      <c r="G628" s="19"/>
      <c r="H628" s="107" t="str">
        <f>IF(OR(J631="",$H$2=""),"",J631+((365.25*$H$2)/8))</f>
        <v/>
      </c>
      <c r="I628" s="19"/>
      <c r="J628" s="19"/>
      <c r="K628" s="19"/>
      <c r="L628" s="114" t="str">
        <f>IF(OR(M621="",$H$2=""),"",M621+((365.25*$H$2)/8))</f>
        <v/>
      </c>
      <c r="M628" s="19"/>
      <c r="N628" s="17"/>
      <c r="O628" s="17"/>
      <c r="P628" s="22"/>
      <c r="Q628" s="22"/>
      <c r="R628" s="22"/>
      <c r="S628" s="22"/>
      <c r="T628" s="22"/>
      <c r="U628" s="22"/>
      <c r="V628" s="22"/>
      <c r="W628" s="22"/>
      <c r="X628" s="22"/>
      <c r="Y628" s="22"/>
      <c r="Z628" s="22"/>
      <c r="AA628" s="22"/>
      <c r="AB628" s="22"/>
      <c r="AC628" s="22"/>
      <c r="AD628" s="22"/>
      <c r="AE628" s="22"/>
      <c r="AF628" s="22"/>
      <c r="AG628" s="22"/>
      <c r="AH628" s="22"/>
      <c r="AI628" s="22"/>
      <c r="AJ628" s="22"/>
      <c r="AK628" s="22"/>
      <c r="AL628" s="22"/>
      <c r="AM628" s="22"/>
      <c r="AN628" s="22"/>
      <c r="AO628" s="22"/>
      <c r="AP628" s="22"/>
      <c r="AQ628" s="22"/>
      <c r="AR628" s="22"/>
      <c r="AS628" s="22"/>
      <c r="AT628" s="22"/>
      <c r="AU628" s="22"/>
      <c r="AV628" s="22"/>
      <c r="AW628" s="22"/>
      <c r="AX628" s="22"/>
      <c r="AY628" s="22"/>
      <c r="AZ628" s="22"/>
      <c r="BA628" s="22"/>
      <c r="BB628" s="22"/>
      <c r="BC628" s="22"/>
      <c r="BD628" s="22" t="s">
        <v>136</v>
      </c>
    </row>
    <row r="629" spans="1:56" ht="15" customHeight="1" x14ac:dyDescent="0.3">
      <c r="A629" s="16"/>
      <c r="B629" s="51"/>
      <c r="C629" s="183"/>
      <c r="D629" s="16"/>
      <c r="E629" s="17"/>
      <c r="F629" s="120"/>
      <c r="G629" s="19"/>
      <c r="H629" s="19"/>
      <c r="I629" s="19"/>
      <c r="J629" s="19"/>
      <c r="K629" s="19"/>
      <c r="L629" s="19"/>
      <c r="M629" s="19"/>
      <c r="N629" s="17"/>
      <c r="O629" s="17"/>
      <c r="P629" s="22"/>
      <c r="Q629" s="22"/>
      <c r="R629" s="22"/>
      <c r="S629" s="22"/>
      <c r="T629" s="22"/>
      <c r="U629" s="22"/>
      <c r="V629" s="22"/>
      <c r="W629" s="22"/>
      <c r="X629" s="22"/>
      <c r="Y629" s="22"/>
      <c r="Z629" s="22"/>
      <c r="AA629" s="22"/>
      <c r="AB629" s="22"/>
      <c r="AC629" s="22"/>
      <c r="AD629" s="22"/>
      <c r="AE629" s="22"/>
      <c r="AF629" s="22"/>
      <c r="AG629" s="22"/>
      <c r="AH629" s="22"/>
      <c r="AI629" s="22"/>
      <c r="AJ629" s="22"/>
      <c r="AK629" s="22"/>
      <c r="AL629" s="22"/>
      <c r="AM629" s="22"/>
      <c r="AN629" s="22"/>
      <c r="AO629" s="22"/>
      <c r="AP629" s="22"/>
      <c r="AQ629" s="22"/>
      <c r="AR629" s="22"/>
      <c r="AS629" s="22"/>
      <c r="AT629" s="22"/>
      <c r="AU629" s="22"/>
      <c r="AV629" s="22"/>
      <c r="AW629" s="22"/>
      <c r="AX629" s="22"/>
      <c r="AY629" s="22"/>
      <c r="AZ629" s="22"/>
      <c r="BA629" s="22"/>
      <c r="BB629" s="22"/>
      <c r="BC629" s="22"/>
      <c r="BD629" s="22" t="s">
        <v>136</v>
      </c>
    </row>
    <row r="630" spans="1:56" ht="15" customHeight="1" x14ac:dyDescent="0.3">
      <c r="A630" s="16"/>
      <c r="B630" s="51"/>
      <c r="C630" s="183"/>
      <c r="D630" s="16"/>
      <c r="E630" s="17"/>
      <c r="F630" s="120"/>
      <c r="G630" s="19"/>
      <c r="H630" s="19"/>
      <c r="I630" s="115" t="str">
        <f>IF(OR(J631="",$H$2=""),"",J631+((365.25*$H$2)/16))</f>
        <v/>
      </c>
      <c r="J630" s="19"/>
      <c r="K630" s="105" t="str">
        <f>IF(OR(J631="",$H$2=""),"",J631-((365.25*$H$2)/16))</f>
        <v/>
      </c>
      <c r="L630" s="19"/>
      <c r="M630" s="19"/>
      <c r="N630" s="17"/>
      <c r="O630" s="17"/>
      <c r="P630" s="22"/>
      <c r="Q630" s="22"/>
      <c r="R630" s="22"/>
      <c r="S630" s="22"/>
      <c r="T630" s="22"/>
      <c r="U630" s="22"/>
      <c r="V630" s="22"/>
      <c r="W630" s="22"/>
      <c r="X630" s="22"/>
      <c r="Y630" s="22"/>
      <c r="Z630" s="22"/>
      <c r="AA630" s="22"/>
      <c r="AB630" s="22"/>
      <c r="AC630" s="22"/>
      <c r="AD630" s="22"/>
      <c r="AE630" s="22"/>
      <c r="AF630" s="22"/>
      <c r="AG630" s="22"/>
      <c r="AH630" s="22"/>
      <c r="AI630" s="22"/>
      <c r="AJ630" s="22"/>
      <c r="AK630" s="22"/>
      <c r="AL630" s="22"/>
      <c r="AM630" s="22"/>
      <c r="AN630" s="22"/>
      <c r="AO630" s="22"/>
      <c r="AP630" s="22"/>
      <c r="AQ630" s="22"/>
      <c r="AR630" s="22"/>
      <c r="AS630" s="22"/>
      <c r="AT630" s="22"/>
      <c r="AU630" s="22"/>
      <c r="AV630" s="22"/>
      <c r="AW630" s="22"/>
      <c r="AX630" s="22"/>
      <c r="AY630" s="22"/>
      <c r="AZ630" s="22"/>
      <c r="BA630" s="22"/>
      <c r="BB630" s="22"/>
      <c r="BC630" s="22"/>
      <c r="BD630" s="22" t="s">
        <v>136</v>
      </c>
    </row>
    <row r="631" spans="1:56" ht="15" customHeight="1" x14ac:dyDescent="0.3">
      <c r="A631" s="16"/>
      <c r="B631" s="51"/>
      <c r="C631" s="183"/>
      <c r="D631" s="16"/>
      <c r="E631" s="17"/>
      <c r="F631" s="120"/>
      <c r="G631" s="19"/>
      <c r="H631" s="19"/>
      <c r="I631" s="19"/>
      <c r="J631" s="116" t="str">
        <f>IF(OR($H$2="",M621=""),"",M621+((365.25*$H$2)/4))</f>
        <v/>
      </c>
      <c r="K631" s="19"/>
      <c r="L631" s="19"/>
      <c r="M631" s="19"/>
      <c r="N631" s="17"/>
      <c r="O631" s="17"/>
      <c r="P631" s="22"/>
      <c r="Q631" s="22"/>
      <c r="R631" s="22"/>
      <c r="S631" s="22"/>
      <c r="T631" s="22"/>
      <c r="U631" s="22"/>
      <c r="V631" s="22"/>
      <c r="W631" s="22"/>
      <c r="X631" s="22"/>
      <c r="Y631" s="22"/>
      <c r="Z631" s="22"/>
      <c r="AA631" s="22"/>
      <c r="AB631" s="22"/>
      <c r="AC631" s="22"/>
      <c r="AD631" s="22"/>
      <c r="AE631" s="22"/>
      <c r="AF631" s="22"/>
      <c r="AG631" s="22"/>
      <c r="AH631" s="22"/>
      <c r="AI631" s="22"/>
      <c r="AJ631" s="22"/>
      <c r="AK631" s="22"/>
      <c r="AL631" s="22"/>
      <c r="AM631" s="22"/>
      <c r="AN631" s="22"/>
      <c r="AO631" s="22"/>
      <c r="AP631" s="22"/>
      <c r="AQ631" s="22"/>
      <c r="AR631" s="22"/>
      <c r="AS631" s="22"/>
      <c r="AT631" s="22"/>
      <c r="AU631" s="22"/>
      <c r="AV631" s="22"/>
      <c r="AW631" s="22"/>
      <c r="AX631" s="22"/>
      <c r="AY631" s="22"/>
      <c r="AZ631" s="22"/>
      <c r="BA631" s="22"/>
      <c r="BB631" s="22"/>
      <c r="BC631" s="22"/>
      <c r="BD631" s="22" t="s">
        <v>136</v>
      </c>
    </row>
    <row r="632" spans="1:56" ht="15" customHeight="1" x14ac:dyDescent="0.3">
      <c r="A632" s="16"/>
      <c r="B632" s="51"/>
      <c r="C632" s="183"/>
      <c r="D632" s="16"/>
      <c r="E632" s="17"/>
      <c r="F632" s="120"/>
      <c r="G632" s="19"/>
      <c r="H632" s="19"/>
      <c r="I632" s="19"/>
      <c r="J632" s="116"/>
      <c r="K632" s="19"/>
      <c r="L632" s="19"/>
      <c r="M632" s="19"/>
      <c r="N632" s="17"/>
      <c r="O632" s="17"/>
      <c r="P632" s="22"/>
      <c r="Q632" s="22"/>
      <c r="R632" s="22"/>
      <c r="S632" s="22"/>
      <c r="T632" s="22"/>
      <c r="U632" s="22"/>
      <c r="V632" s="22"/>
      <c r="W632" s="22"/>
      <c r="X632" s="22"/>
      <c r="Y632" s="22"/>
      <c r="Z632" s="22"/>
      <c r="AA632" s="22"/>
      <c r="AB632" s="22"/>
      <c r="AC632" s="22"/>
      <c r="AD632" s="22"/>
      <c r="AE632" s="22"/>
      <c r="AF632" s="22"/>
      <c r="AG632" s="22"/>
      <c r="AH632" s="22"/>
      <c r="AI632" s="22"/>
      <c r="AJ632" s="22"/>
      <c r="AK632" s="22"/>
      <c r="AL632" s="22"/>
      <c r="AM632" s="22"/>
      <c r="AN632" s="22"/>
      <c r="AO632" s="22"/>
      <c r="AP632" s="22"/>
      <c r="AQ632" s="22"/>
      <c r="AR632" s="22"/>
      <c r="AS632" s="22"/>
      <c r="AT632" s="22"/>
      <c r="AU632" s="22"/>
      <c r="AV632" s="22"/>
      <c r="AW632" s="22"/>
      <c r="AX632" s="22"/>
      <c r="AY632" s="22"/>
      <c r="AZ632" s="22"/>
      <c r="BA632" s="22"/>
      <c r="BB632" s="22"/>
      <c r="BC632" s="22"/>
      <c r="BD632" s="22" t="s">
        <v>136</v>
      </c>
    </row>
    <row r="633" spans="1:56" ht="15" customHeight="1" x14ac:dyDescent="0.3">
      <c r="A633" s="16"/>
      <c r="B633" s="51"/>
      <c r="C633" s="183"/>
      <c r="D633" s="16"/>
      <c r="E633" s="17"/>
      <c r="F633" s="117" t="str">
        <f>IF(F634="","",AD608)</f>
        <v>Your psychosocial journey of uncommon longevity</v>
      </c>
      <c r="G633" s="19"/>
      <c r="H633" s="19"/>
      <c r="I633" s="19"/>
      <c r="J633" s="19"/>
      <c r="K633" s="19"/>
      <c r="L633" s="19"/>
      <c r="M633" s="19"/>
      <c r="N633" s="17"/>
      <c r="O633" s="17"/>
      <c r="P633" s="22"/>
      <c r="Q633" s="22"/>
      <c r="R633" s="22"/>
      <c r="S633" s="22"/>
      <c r="T633" s="22"/>
      <c r="U633" s="22"/>
      <c r="V633" s="22"/>
      <c r="W633" s="22"/>
      <c r="X633" s="22"/>
      <c r="Y633" s="22"/>
      <c r="Z633" s="22"/>
      <c r="AA633" s="22"/>
      <c r="AB633" s="22"/>
      <c r="AC633" s="22"/>
      <c r="AD633" s="22"/>
      <c r="AE633" s="22"/>
      <c r="AF633" s="22"/>
      <c r="AG633" s="22"/>
      <c r="AH633" s="22"/>
      <c r="AI633" s="22"/>
      <c r="AJ633" s="22"/>
      <c r="AK633" s="22"/>
      <c r="AL633" s="22"/>
      <c r="AM633" s="22"/>
      <c r="AN633" s="22"/>
      <c r="AO633" s="22"/>
      <c r="AP633" s="22"/>
      <c r="AQ633" s="22"/>
      <c r="AR633" s="22"/>
      <c r="AS633" s="22"/>
      <c r="AT633" s="22"/>
      <c r="AU633" s="22"/>
      <c r="AV633" s="22"/>
      <c r="AW633" s="22"/>
      <c r="AX633" s="22"/>
      <c r="AY633" s="22"/>
      <c r="AZ633" s="22"/>
      <c r="BA633" s="22"/>
      <c r="BB633" s="22"/>
      <c r="BC633" s="22"/>
      <c r="BD633" s="22" t="s">
        <v>136</v>
      </c>
    </row>
    <row r="634" spans="1:56" ht="60" customHeight="1" x14ac:dyDescent="0.3">
      <c r="A634" s="16"/>
      <c r="B634" s="51"/>
      <c r="C634" s="183"/>
      <c r="D634" s="16"/>
      <c r="E634" s="17"/>
      <c r="F634" s="119" t="str">
        <f>IF(J610="","Your psychosocial relationships",AC613)</f>
        <v>Your psychosocial relationships</v>
      </c>
      <c r="G634" s="119"/>
      <c r="H634" s="119"/>
      <c r="I634" s="119"/>
      <c r="J634" s="119"/>
      <c r="K634" s="119"/>
      <c r="L634" s="119"/>
      <c r="M634" s="119"/>
      <c r="N634" s="119"/>
      <c r="O634" s="17"/>
      <c r="P634" s="22"/>
      <c r="Q634" s="22"/>
      <c r="R634" s="22"/>
      <c r="S634" s="22"/>
      <c r="T634" s="22"/>
      <c r="U634" s="22"/>
      <c r="V634" s="22"/>
      <c r="W634" s="22"/>
      <c r="X634" s="22"/>
      <c r="Y634" s="22"/>
      <c r="Z634" s="22"/>
      <c r="AA634" s="22"/>
      <c r="AB634" s="22"/>
      <c r="AC634" s="22"/>
      <c r="AD634" s="22"/>
      <c r="AE634" s="22"/>
      <c r="AF634" s="22"/>
      <c r="AG634" s="22"/>
      <c r="AH634" s="22"/>
      <c r="AI634" s="22"/>
      <c r="AJ634" s="22"/>
      <c r="AK634" s="22"/>
      <c r="AL634" s="22"/>
      <c r="AM634" s="22"/>
      <c r="AN634" s="22"/>
      <c r="AO634" s="22"/>
      <c r="AP634" s="22"/>
      <c r="AQ634" s="22"/>
      <c r="AR634" s="22"/>
      <c r="AS634" s="22"/>
      <c r="AT634" s="22"/>
      <c r="AU634" s="22"/>
      <c r="AV634" s="22"/>
      <c r="AW634" s="22"/>
      <c r="AX634" s="22"/>
      <c r="AY634" s="22"/>
      <c r="AZ634" s="22"/>
      <c r="BA634" s="22"/>
      <c r="BB634" s="22"/>
      <c r="BC634" s="22"/>
      <c r="BD634" s="22" t="s">
        <v>136</v>
      </c>
    </row>
    <row r="635" spans="1:56" ht="60" customHeight="1" x14ac:dyDescent="0.3">
      <c r="A635" s="16"/>
      <c r="B635" s="130" t="s">
        <v>448</v>
      </c>
      <c r="C635" s="130"/>
      <c r="D635" s="16"/>
      <c r="E635" s="17"/>
      <c r="F635" s="119" t="str">
        <f>IF(J610="","Your age level psychosocial development",AC615)</f>
        <v>Your age level psychosocial development</v>
      </c>
      <c r="G635" s="119"/>
      <c r="H635" s="119"/>
      <c r="I635" s="119"/>
      <c r="J635" s="119"/>
      <c r="K635" s="119"/>
      <c r="L635" s="119"/>
      <c r="M635" s="119"/>
      <c r="N635" s="119"/>
      <c r="O635" s="17"/>
      <c r="P635" s="22"/>
      <c r="Q635" s="22"/>
      <c r="R635" s="22"/>
      <c r="S635" s="22"/>
      <c r="T635" s="22"/>
      <c r="U635" s="22"/>
      <c r="V635" s="22"/>
      <c r="W635" s="22"/>
      <c r="X635" s="22"/>
      <c r="Y635" s="22"/>
      <c r="Z635" s="22"/>
      <c r="AA635" s="22"/>
      <c r="AB635" s="22"/>
      <c r="AC635" s="22"/>
      <c r="AD635" s="22"/>
      <c r="AE635" s="22"/>
      <c r="AF635" s="22"/>
      <c r="AG635" s="22"/>
      <c r="AH635" s="22"/>
      <c r="AI635" s="22"/>
      <c r="AJ635" s="22"/>
      <c r="AK635" s="22"/>
      <c r="AL635" s="22"/>
      <c r="AM635" s="22"/>
      <c r="AN635" s="22"/>
      <c r="AO635" s="22"/>
      <c r="AP635" s="22"/>
      <c r="AQ635" s="22"/>
      <c r="AR635" s="22"/>
      <c r="AS635" s="22"/>
      <c r="AT635" s="22"/>
      <c r="AU635" s="22"/>
      <c r="AV635" s="22"/>
      <c r="AW635" s="22"/>
      <c r="AX635" s="22"/>
      <c r="AY635" s="22"/>
      <c r="AZ635" s="22"/>
      <c r="BA635" s="22"/>
      <c r="BB635" s="22"/>
      <c r="BC635" s="22"/>
      <c r="BD635" s="22" t="s">
        <v>136</v>
      </c>
    </row>
    <row r="636" spans="1:56" ht="60" customHeight="1" x14ac:dyDescent="0.3">
      <c r="A636" s="16"/>
      <c r="B636" s="130"/>
      <c r="C636" s="130"/>
      <c r="D636" s="16"/>
      <c r="E636" s="17"/>
      <c r="F636" s="138" t="str">
        <f>IF(J610="","Your evolving psychosocial orientation",AC619)</f>
        <v>Your evolving psychosocial orientation</v>
      </c>
      <c r="G636" s="149"/>
      <c r="H636" s="149"/>
      <c r="I636" s="149"/>
      <c r="J636" s="149"/>
      <c r="K636" s="149"/>
      <c r="L636" s="149"/>
      <c r="M636" s="149"/>
      <c r="N636" s="149"/>
      <c r="O636" s="17"/>
      <c r="P636" s="22"/>
      <c r="Q636" s="22"/>
      <c r="R636" s="22"/>
      <c r="S636" s="22"/>
      <c r="T636" s="22"/>
      <c r="U636" s="22"/>
      <c r="V636" s="22"/>
      <c r="W636" s="22"/>
      <c r="X636" s="22"/>
      <c r="Y636" s="22"/>
      <c r="Z636" s="22"/>
      <c r="AA636" s="22"/>
      <c r="AB636" s="22"/>
      <c r="AC636" s="22"/>
      <c r="AD636" s="22"/>
      <c r="AE636" s="22"/>
      <c r="AF636" s="22"/>
      <c r="AG636" s="22"/>
      <c r="AH636" s="22"/>
      <c r="AI636" s="22"/>
      <c r="AJ636" s="22"/>
      <c r="AK636" s="22"/>
      <c r="AL636" s="22"/>
      <c r="AM636" s="22"/>
      <c r="AN636" s="22"/>
      <c r="AO636" s="22"/>
      <c r="AP636" s="22"/>
      <c r="AQ636" s="22"/>
      <c r="AR636" s="22"/>
      <c r="AS636" s="22"/>
      <c r="AT636" s="22"/>
      <c r="AU636" s="22"/>
      <c r="AV636" s="22"/>
      <c r="AW636" s="22"/>
      <c r="AX636" s="22"/>
      <c r="AY636" s="22"/>
      <c r="AZ636" s="22"/>
      <c r="BA636" s="22"/>
      <c r="BB636" s="22"/>
      <c r="BC636" s="22"/>
      <c r="BD636" s="22" t="s">
        <v>136</v>
      </c>
    </row>
    <row r="637" spans="1:56" ht="15" customHeight="1" x14ac:dyDescent="0.3">
      <c r="A637" s="16"/>
      <c r="B637" s="130"/>
      <c r="C637" s="130"/>
      <c r="D637" s="16"/>
      <c r="E637" s="17"/>
      <c r="F637" s="120"/>
      <c r="G637" s="19"/>
      <c r="H637" s="19"/>
      <c r="I637" s="19"/>
      <c r="J637" s="19"/>
      <c r="K637" s="19"/>
      <c r="L637" s="19"/>
      <c r="M637" s="19"/>
      <c r="N637" s="17"/>
      <c r="O637" s="17"/>
      <c r="P637" s="22"/>
      <c r="Q637" s="22"/>
      <c r="R637" s="22"/>
      <c r="S637" s="22"/>
      <c r="T637" s="22"/>
      <c r="U637" s="22"/>
      <c r="V637" s="22"/>
      <c r="W637" s="22"/>
      <c r="X637" s="22"/>
      <c r="Y637" s="22"/>
      <c r="Z637" s="22"/>
      <c r="AA637" s="22"/>
      <c r="AB637" s="22"/>
      <c r="AC637" s="22"/>
      <c r="AD637" s="22"/>
      <c r="AE637" s="22"/>
      <c r="AF637" s="22"/>
      <c r="AG637" s="22"/>
      <c r="AH637" s="22"/>
      <c r="AI637" s="22"/>
      <c r="AJ637" s="22"/>
      <c r="AK637" s="22"/>
      <c r="AL637" s="22"/>
      <c r="AM637" s="22"/>
      <c r="AN637" s="22"/>
      <c r="AO637" s="22"/>
      <c r="AP637" s="22"/>
      <c r="AQ637" s="22"/>
      <c r="AR637" s="22"/>
      <c r="AS637" s="22"/>
      <c r="AT637" s="22"/>
      <c r="AU637" s="22"/>
      <c r="AV637" s="22"/>
      <c r="AW637" s="22"/>
      <c r="AX637" s="22"/>
      <c r="AY637" s="22"/>
      <c r="AZ637" s="22"/>
      <c r="BA637" s="22"/>
      <c r="BB637" s="22"/>
      <c r="BC637" s="22"/>
      <c r="BD637" s="22" t="s">
        <v>136</v>
      </c>
    </row>
    <row r="638" spans="1:56" ht="15" customHeight="1" x14ac:dyDescent="0.3">
      <c r="A638" s="16"/>
      <c r="B638" s="130"/>
      <c r="C638" s="130"/>
      <c r="D638" s="16"/>
      <c r="E638" s="17"/>
      <c r="F638" s="120"/>
      <c r="G638" s="19"/>
      <c r="H638" s="19"/>
      <c r="I638" s="19"/>
      <c r="J638" s="19"/>
      <c r="K638" s="19"/>
      <c r="L638" s="19"/>
      <c r="M638" s="19"/>
      <c r="N638" s="17"/>
      <c r="O638" s="17"/>
      <c r="P638" s="22"/>
      <c r="Q638" s="22"/>
      <c r="R638" s="22"/>
      <c r="S638" s="22"/>
      <c r="T638" s="22"/>
      <c r="U638" s="22"/>
      <c r="V638" s="22"/>
      <c r="W638" s="22"/>
      <c r="X638" s="22"/>
      <c r="Y638" s="22"/>
      <c r="Z638" s="22"/>
      <c r="AA638" s="22"/>
      <c r="AB638" s="22"/>
      <c r="AC638" s="22"/>
      <c r="AD638" s="22"/>
      <c r="AE638" s="22"/>
      <c r="AF638" s="22"/>
      <c r="AG638" s="22"/>
      <c r="AH638" s="22"/>
      <c r="AI638" s="22"/>
      <c r="AJ638" s="22"/>
      <c r="AK638" s="22"/>
      <c r="AL638" s="22"/>
      <c r="AM638" s="22"/>
      <c r="AN638" s="22"/>
      <c r="AO638" s="22"/>
      <c r="AP638" s="22"/>
      <c r="AQ638" s="22"/>
      <c r="AR638" s="22"/>
      <c r="AS638" s="22"/>
      <c r="AT638" s="22"/>
      <c r="AU638" s="22"/>
      <c r="AV638" s="22"/>
      <c r="AW638" s="22"/>
      <c r="AX638" s="22"/>
      <c r="AY638" s="22"/>
      <c r="AZ638" s="22"/>
      <c r="BA638" s="22"/>
      <c r="BB638" s="22"/>
      <c r="BC638" s="22"/>
      <c r="BD638" s="22" t="s">
        <v>136</v>
      </c>
    </row>
    <row r="639" spans="1:56" ht="15" customHeight="1" x14ac:dyDescent="0.3">
      <c r="A639" s="16"/>
      <c r="B639" s="130"/>
      <c r="C639" s="130"/>
      <c r="D639" s="16"/>
      <c r="E639" s="17"/>
      <c r="F639" s="120"/>
      <c r="G639" s="19"/>
      <c r="H639" s="19"/>
      <c r="I639" s="19"/>
      <c r="J639" s="19"/>
      <c r="K639" s="19"/>
      <c r="L639" s="19"/>
      <c r="M639" s="19"/>
      <c r="N639" s="17"/>
      <c r="O639" s="17"/>
      <c r="P639" s="22"/>
      <c r="Q639" s="22"/>
      <c r="R639" s="22"/>
      <c r="S639" s="22"/>
      <c r="T639" s="22"/>
      <c r="U639" s="22"/>
      <c r="V639" s="22"/>
      <c r="W639" s="22"/>
      <c r="X639" s="22"/>
      <c r="Y639" s="22"/>
      <c r="Z639" s="22"/>
      <c r="AA639" s="22"/>
      <c r="AB639" s="22"/>
      <c r="AC639" s="22"/>
      <c r="AD639" s="22"/>
      <c r="AE639" s="22"/>
      <c r="AF639" s="22"/>
      <c r="AG639" s="22"/>
      <c r="AH639" s="22"/>
      <c r="AI639" s="22"/>
      <c r="AJ639" s="22"/>
      <c r="AK639" s="22"/>
      <c r="AL639" s="22"/>
      <c r="AM639" s="22"/>
      <c r="AN639" s="22"/>
      <c r="AO639" s="22"/>
      <c r="AP639" s="22"/>
      <c r="AQ639" s="22"/>
      <c r="AR639" s="22"/>
      <c r="AS639" s="22"/>
      <c r="AT639" s="22"/>
      <c r="AU639" s="22"/>
      <c r="AV639" s="22"/>
      <c r="AW639" s="22"/>
      <c r="AX639" s="22"/>
      <c r="AY639" s="22"/>
      <c r="AZ639" s="22"/>
      <c r="BA639" s="22"/>
      <c r="BB639" s="22"/>
      <c r="BC639" s="22"/>
      <c r="BD639" s="22" t="s">
        <v>136</v>
      </c>
    </row>
    <row r="640" spans="1:56" ht="30" customHeight="1" x14ac:dyDescent="0.6">
      <c r="A640" s="125"/>
      <c r="B640" s="184" t="s">
        <v>449</v>
      </c>
      <c r="C640" s="184"/>
      <c r="D640" s="91"/>
      <c r="E640" s="92" t="s">
        <v>450</v>
      </c>
      <c r="F640" s="93"/>
      <c r="G640" s="93"/>
      <c r="H640" s="93"/>
      <c r="I640" s="93"/>
      <c r="J640" s="93"/>
      <c r="K640" s="93"/>
      <c r="L640" s="93"/>
      <c r="M640" s="93"/>
      <c r="N640" s="93"/>
      <c r="O640" s="94" t="s">
        <v>451</v>
      </c>
      <c r="P640" s="22"/>
      <c r="Q640" s="22"/>
      <c r="R640" s="22"/>
      <c r="S640" s="22"/>
      <c r="T640" s="22"/>
      <c r="U640" s="22"/>
      <c r="V640" s="22"/>
      <c r="W640" s="22"/>
      <c r="X640" s="22"/>
      <c r="Y640" s="22"/>
      <c r="Z640" s="22"/>
      <c r="AA640" s="95">
        <f>AA608+1</f>
        <v>20</v>
      </c>
      <c r="AB640" s="22"/>
      <c r="AC640" s="22"/>
      <c r="AD640" s="96" t="s">
        <v>452</v>
      </c>
      <c r="AE640" s="22"/>
      <c r="AF640" s="22"/>
      <c r="AG640" s="22"/>
      <c r="AH640" s="22"/>
      <c r="AI640" s="22"/>
      <c r="AJ640" s="22"/>
      <c r="AK640" s="22"/>
      <c r="AL640" s="22"/>
      <c r="AM640" s="22"/>
      <c r="AN640" s="22"/>
      <c r="AO640" s="22"/>
      <c r="AP640" s="22"/>
      <c r="AQ640" s="22"/>
      <c r="AR640" s="22"/>
      <c r="AS640" s="22"/>
      <c r="AT640" s="22"/>
      <c r="AU640" s="22"/>
      <c r="AV640" s="22"/>
      <c r="AW640" s="22"/>
      <c r="AX640" s="22"/>
      <c r="AY640" s="22"/>
      <c r="AZ640" s="22"/>
      <c r="BA640" s="22"/>
      <c r="BB640" s="22"/>
      <c r="BC640" s="22"/>
      <c r="BD640" s="22" t="s">
        <v>136</v>
      </c>
    </row>
    <row r="641" spans="1:56" ht="15" customHeight="1" x14ac:dyDescent="0.3">
      <c r="A641" s="91"/>
      <c r="B641" s="184"/>
      <c r="C641" s="184"/>
      <c r="D641" s="91"/>
      <c r="E641" s="17"/>
      <c r="F641" s="17"/>
      <c r="G641" s="19"/>
      <c r="H641" s="19"/>
      <c r="I641" s="19"/>
      <c r="J641" s="19"/>
      <c r="K641" s="19"/>
      <c r="L641" s="19"/>
      <c r="M641" s="19"/>
      <c r="N641" s="17"/>
      <c r="O641" s="17"/>
      <c r="P641" s="22"/>
      <c r="Q641" s="22"/>
      <c r="R641" s="22"/>
      <c r="S641" s="22"/>
      <c r="T641" s="22"/>
      <c r="U641" s="22"/>
      <c r="V641" s="22"/>
      <c r="W641" s="22"/>
      <c r="X641" s="22"/>
      <c r="Y641" s="22"/>
      <c r="Z641" s="22"/>
      <c r="AA641" s="97">
        <f ca="1">IF(AND(J642&lt;$AA$1,J643&gt;$AA$1),1,0)</f>
        <v>0</v>
      </c>
      <c r="AB641" s="22"/>
      <c r="AC641" s="22"/>
      <c r="AD641" s="26"/>
      <c r="AE641" s="27" t="s">
        <v>4</v>
      </c>
      <c r="AF641" s="23">
        <f>$AL$2</f>
        <v>0</v>
      </c>
      <c r="AG641" s="22"/>
      <c r="AH641" s="31"/>
      <c r="AI641" s="32" t="s">
        <v>7</v>
      </c>
      <c r="AJ641" s="24">
        <f>$AL$3</f>
        <v>0</v>
      </c>
      <c r="AK641" s="22"/>
      <c r="AL641" s="22"/>
      <c r="AM641" s="22"/>
      <c r="AN641" s="22"/>
      <c r="AO641" s="22"/>
      <c r="AP641" s="22"/>
      <c r="AQ641" s="22"/>
      <c r="AR641" s="22"/>
      <c r="AS641" s="22"/>
      <c r="AT641" s="22"/>
      <c r="AU641" s="22"/>
      <c r="AV641" s="22"/>
      <c r="AW641" s="22"/>
      <c r="AX641" s="22"/>
      <c r="AY641" s="22"/>
      <c r="AZ641" s="22"/>
      <c r="BA641" s="22"/>
      <c r="BB641" s="22"/>
      <c r="BC641" s="22"/>
      <c r="BD641" s="22" t="s">
        <v>136</v>
      </c>
    </row>
    <row r="642" spans="1:56" ht="15" customHeight="1" thickBot="1" x14ac:dyDescent="0.35">
      <c r="A642" s="91"/>
      <c r="B642" s="184"/>
      <c r="C642" s="184"/>
      <c r="D642" s="91"/>
      <c r="E642" s="17"/>
      <c r="F642" s="120"/>
      <c r="G642" s="19"/>
      <c r="H642" s="19"/>
      <c r="I642" s="19"/>
      <c r="J642" s="99" t="str">
        <f>IF(J611="","",J611)</f>
        <v/>
      </c>
      <c r="K642" s="19"/>
      <c r="L642" s="19"/>
      <c r="M642" s="19"/>
      <c r="N642" s="17"/>
      <c r="O642" s="17"/>
      <c r="P642" s="22"/>
      <c r="Q642" s="22"/>
      <c r="R642" s="22"/>
      <c r="S642" s="22"/>
      <c r="T642" s="22"/>
      <c r="U642" s="22"/>
      <c r="V642" s="22"/>
      <c r="W642" s="22"/>
      <c r="X642" s="22"/>
      <c r="Y642" s="22"/>
      <c r="Z642" s="22"/>
      <c r="AA642" s="22"/>
      <c r="AB642" s="22"/>
      <c r="AC642" s="22"/>
      <c r="AD642" s="22"/>
      <c r="AE642" s="22"/>
      <c r="AF642" s="22"/>
      <c r="AG642" s="22"/>
      <c r="AH642" s="22"/>
      <c r="AI642" s="22"/>
      <c r="AJ642" s="22"/>
      <c r="AK642" s="22"/>
      <c r="AL642" s="22"/>
      <c r="AM642" s="22"/>
      <c r="AN642" s="22"/>
      <c r="AO642" s="22"/>
      <c r="AP642" s="22"/>
      <c r="AQ642" s="22"/>
      <c r="AR642" s="22"/>
      <c r="AS642" s="22"/>
      <c r="AT642" s="22"/>
      <c r="AU642" s="22"/>
      <c r="AV642" s="22"/>
      <c r="AW642" s="22"/>
      <c r="AX642" s="22"/>
      <c r="AY642" s="22"/>
      <c r="AZ642" s="22"/>
      <c r="BA642" s="22"/>
      <c r="BB642" s="22"/>
      <c r="BC642" s="22"/>
      <c r="BD642" s="22" t="s">
        <v>136</v>
      </c>
    </row>
    <row r="643" spans="1:56" ht="15" customHeight="1" thickTop="1" x14ac:dyDescent="0.3">
      <c r="A643" s="91"/>
      <c r="B643" s="90"/>
      <c r="C643" s="90"/>
      <c r="D643" s="91"/>
      <c r="E643" s="17"/>
      <c r="F643" s="120"/>
      <c r="G643" s="19"/>
      <c r="H643" s="19"/>
      <c r="I643" s="19"/>
      <c r="J643" s="100" t="str">
        <f>IF(OR($H$2="",G653=""),"",G653+((365.25*$H$2)/4))</f>
        <v/>
      </c>
      <c r="K643" s="19"/>
      <c r="L643" s="19"/>
      <c r="M643" s="19"/>
      <c r="N643" s="17"/>
      <c r="O643" s="17"/>
      <c r="P643" s="22"/>
      <c r="Q643" s="22"/>
      <c r="R643" s="22"/>
      <c r="S643" s="22"/>
      <c r="T643" s="22"/>
      <c r="U643" s="22"/>
      <c r="V643" s="22"/>
      <c r="W643" s="22"/>
      <c r="X643" s="22"/>
      <c r="Y643" s="22"/>
      <c r="Z643" s="22"/>
      <c r="AA643" s="101">
        <f ca="1">IF(J642&gt;$AA$1,1,0)</f>
        <v>1</v>
      </c>
      <c r="AB643" s="102" t="s">
        <v>130</v>
      </c>
      <c r="AC643" s="103" t="str">
        <f ca="1">IF(AND($AA$1&gt;J642,$AA$1&lt;J643),AD643,AD644)</f>
        <v>Or that</v>
      </c>
      <c r="AD643" s="103" t="s">
        <v>131</v>
      </c>
      <c r="AE643" s="22"/>
      <c r="AF643" s="22"/>
      <c r="AG643" s="22"/>
      <c r="AH643" s="22"/>
      <c r="AI643" s="22"/>
      <c r="AJ643" s="22"/>
      <c r="AK643" s="22"/>
      <c r="AL643" s="22"/>
      <c r="AM643" s="22"/>
      <c r="AN643" s="22"/>
      <c r="AO643" s="22"/>
      <c r="AP643" s="22"/>
      <c r="AQ643" s="22"/>
      <c r="AR643" s="22"/>
      <c r="AS643" s="22"/>
      <c r="AT643" s="22"/>
      <c r="AU643" s="22"/>
      <c r="AV643" s="22"/>
      <c r="AW643" s="22"/>
      <c r="AX643" s="22"/>
      <c r="AY643" s="22"/>
      <c r="AZ643" s="22"/>
      <c r="BA643" s="22"/>
      <c r="BB643" s="22"/>
      <c r="BC643" s="22"/>
      <c r="BD643" s="22" t="s">
        <v>136</v>
      </c>
    </row>
    <row r="644" spans="1:56" ht="15" customHeight="1" x14ac:dyDescent="0.3">
      <c r="A644" s="26"/>
      <c r="B644" s="185"/>
      <c r="C644" s="185"/>
      <c r="D644" s="26"/>
      <c r="E644" s="17"/>
      <c r="F644" s="120"/>
      <c r="G644" s="19"/>
      <c r="H644" s="19"/>
      <c r="I644" s="104" t="str">
        <f>IF(OR(J643="",$H$2=""),"",J643-((365.25*$H$2)/16))</f>
        <v/>
      </c>
      <c r="J644" s="19"/>
      <c r="K644" s="105" t="str">
        <f>IF(OR(J642="",$H$2=""),"",J642+((365.25*$H$2)/16))</f>
        <v/>
      </c>
      <c r="L644" s="19"/>
      <c r="M644" s="19"/>
      <c r="N644" s="17"/>
      <c r="O644" s="17"/>
      <c r="P644" s="22"/>
      <c r="Q644" s="22"/>
      <c r="R644" s="22"/>
      <c r="S644" s="22"/>
      <c r="T644" s="22"/>
      <c r="U644" s="22"/>
      <c r="V644" s="22"/>
      <c r="W644" s="22"/>
      <c r="X644" s="22"/>
      <c r="Y644" s="22"/>
      <c r="Z644" s="22"/>
      <c r="AA644" s="22"/>
      <c r="AB644" s="22"/>
      <c r="AC644" s="103"/>
      <c r="AD644" s="103" t="s">
        <v>132</v>
      </c>
      <c r="AE644" s="22"/>
      <c r="AF644" s="22"/>
      <c r="AG644" s="22"/>
      <c r="AH644" s="22"/>
      <c r="AI644" s="22"/>
      <c r="AJ644" s="22"/>
      <c r="AK644" s="22"/>
      <c r="AL644" s="22"/>
      <c r="AM644" s="22"/>
      <c r="AN644" s="22"/>
      <c r="AO644" s="22"/>
      <c r="AP644" s="22"/>
      <c r="AQ644" s="22"/>
      <c r="AR644" s="22"/>
      <c r="AS644" s="22"/>
      <c r="AT644" s="22"/>
      <c r="AU644" s="22"/>
      <c r="AV644" s="22"/>
      <c r="AW644" s="22"/>
      <c r="AX644" s="22"/>
      <c r="AY644" s="22"/>
      <c r="AZ644" s="22"/>
      <c r="BA644" s="22"/>
      <c r="BB644" s="22"/>
      <c r="BC644" s="22"/>
      <c r="BD644" s="22" t="s">
        <v>136</v>
      </c>
    </row>
    <row r="645" spans="1:56" ht="15" customHeight="1" x14ac:dyDescent="0.3">
      <c r="A645" s="26"/>
      <c r="B645" s="185"/>
      <c r="C645" s="185"/>
      <c r="D645" s="26"/>
      <c r="E645" s="17"/>
      <c r="F645" s="120"/>
      <c r="G645" s="19"/>
      <c r="H645" s="19"/>
      <c r="I645" s="19"/>
      <c r="J645" s="19"/>
      <c r="K645" s="19"/>
      <c r="L645" s="19"/>
      <c r="M645" s="19"/>
      <c r="N645" s="17"/>
      <c r="O645" s="17"/>
      <c r="P645" s="22"/>
      <c r="Q645" s="22"/>
      <c r="R645" s="22"/>
      <c r="S645" s="22"/>
      <c r="T645" s="22"/>
      <c r="U645" s="22"/>
      <c r="V645" s="22"/>
      <c r="W645" s="22"/>
      <c r="X645" s="22"/>
      <c r="Y645" s="22"/>
      <c r="Z645" s="22"/>
      <c r="AA645" s="101">
        <f ca="1">IF(M653&gt;$AA$1,1,0)</f>
        <v>1</v>
      </c>
      <c r="AB645" s="106" t="s">
        <v>134</v>
      </c>
      <c r="AC645" s="200" t="str">
        <f ca="1">IF(J$643&lt;$AA$1,AD645,AD646)</f>
        <v>Living this long, and you can call yourself a centenarian. You will defy the odds by living a long, long life. Your experience will be too unique to capture here. Your long life will reach full circle. You will likely realize you don't have long, so you may meaningfully make most of the days you have left.</v>
      </c>
      <c r="AD645" s="22" t="s">
        <v>453</v>
      </c>
      <c r="AE645" s="22"/>
      <c r="AF645" s="22"/>
      <c r="AG645" s="22"/>
      <c r="AH645" s="22"/>
      <c r="AI645" s="22"/>
      <c r="AJ645" s="22"/>
      <c r="AK645" s="22"/>
      <c r="AL645" s="22"/>
      <c r="AM645" s="22"/>
      <c r="AN645" s="22"/>
      <c r="AO645" s="22"/>
      <c r="AP645" s="22"/>
      <c r="AQ645" s="22"/>
      <c r="AR645" s="22"/>
      <c r="AS645" s="22"/>
      <c r="AT645" s="22"/>
      <c r="AU645" s="22"/>
      <c r="AV645" s="22"/>
      <c r="AW645" s="22"/>
      <c r="AX645" s="22"/>
      <c r="AY645" s="22"/>
      <c r="AZ645" s="22"/>
      <c r="BA645" s="22"/>
      <c r="BB645" s="22"/>
      <c r="BC645" s="22"/>
      <c r="BD645" s="22" t="s">
        <v>136</v>
      </c>
    </row>
    <row r="646" spans="1:56" ht="15" customHeight="1" x14ac:dyDescent="0.3">
      <c r="A646" s="26"/>
      <c r="B646" s="185"/>
      <c r="C646" s="185"/>
      <c r="D646" s="26"/>
      <c r="E646" s="17"/>
      <c r="F646" s="120"/>
      <c r="G646" s="19"/>
      <c r="H646" s="107" t="str">
        <f>IF(OR(G653="",$H$2=""),"",G653+((365.25*$H$2)/8))</f>
        <v/>
      </c>
      <c r="I646" s="19"/>
      <c r="J646" s="19"/>
      <c r="K646" s="19"/>
      <c r="L646" s="108" t="str">
        <f>IF(OR(M653="",$H$2=""),"",M653-((365.25*$H$2)/8))</f>
        <v/>
      </c>
      <c r="M646" s="19"/>
      <c r="N646" s="17"/>
      <c r="O646" s="17"/>
      <c r="P646" s="22"/>
      <c r="Q646" s="22"/>
      <c r="R646" s="22"/>
      <c r="S646" s="22"/>
      <c r="T646" s="22"/>
      <c r="U646" s="22"/>
      <c r="V646" s="22"/>
      <c r="W646" s="22"/>
      <c r="X646" s="22"/>
      <c r="Y646" s="22"/>
      <c r="Z646" s="22"/>
      <c r="AA646" s="22"/>
      <c r="AB646" s="22"/>
      <c r="AC646" s="202"/>
      <c r="AD646" s="22" t="s">
        <v>530</v>
      </c>
      <c r="AE646" s="22"/>
      <c r="AF646" s="22"/>
      <c r="AG646" s="22"/>
      <c r="AH646" s="22"/>
      <c r="AI646" s="22"/>
      <c r="AJ646" s="22"/>
      <c r="AK646" s="22"/>
      <c r="AL646" s="22"/>
      <c r="AM646" s="22"/>
      <c r="AN646" s="22"/>
      <c r="AO646" s="22"/>
      <c r="AP646" s="22"/>
      <c r="AQ646" s="22"/>
      <c r="AR646" s="22"/>
      <c r="AS646" s="22"/>
      <c r="AT646" s="22"/>
      <c r="AU646" s="22"/>
      <c r="AV646" s="22"/>
      <c r="AW646" s="22"/>
      <c r="AX646" s="22"/>
      <c r="AY646" s="22"/>
      <c r="AZ646" s="22"/>
      <c r="BA646" s="22"/>
      <c r="BB646" s="22"/>
      <c r="BC646" s="22"/>
      <c r="BD646" s="22" t="s">
        <v>136</v>
      </c>
    </row>
    <row r="647" spans="1:56" ht="15" customHeight="1" x14ac:dyDescent="0.3">
      <c r="A647" s="26"/>
      <c r="B647" s="185"/>
      <c r="C647" s="185"/>
      <c r="D647" s="26"/>
      <c r="E647" s="17"/>
      <c r="F647" s="120"/>
      <c r="G647" s="19"/>
      <c r="H647" s="19"/>
      <c r="I647" s="19"/>
      <c r="J647" s="19"/>
      <c r="K647" s="19"/>
      <c r="L647" s="19"/>
      <c r="M647" s="19"/>
      <c r="N647" s="17"/>
      <c r="O647" s="17"/>
      <c r="P647" s="22"/>
      <c r="Q647" s="22"/>
      <c r="R647" s="22"/>
      <c r="S647" s="22"/>
      <c r="T647" s="22"/>
      <c r="U647" s="22"/>
      <c r="V647" s="22"/>
      <c r="W647" s="22"/>
      <c r="X647" s="22"/>
      <c r="Y647" s="22"/>
      <c r="Z647" s="22"/>
      <c r="AA647" s="101">
        <f ca="1">IF(J663&gt;$AA$1,1,0)</f>
        <v>1</v>
      </c>
      <c r="AB647" s="106" t="s">
        <v>138</v>
      </c>
      <c r="AC647" s="200" t="str">
        <f t="shared" ref="AC647" ca="1" si="69">IF(J$643&lt;$AA$1,AD647,AD648)</f>
        <v xml:space="preserve">You take in life with a perspective few can relate. You may even see your great-great-grandkids. Reach 100, and you receive accolades from all over, including from the government. </v>
      </c>
      <c r="AD647" s="22" t="s">
        <v>454</v>
      </c>
      <c r="AE647" s="22"/>
      <c r="AF647" s="22"/>
      <c r="AG647" s="22"/>
      <c r="AH647" s="22"/>
      <c r="AI647" s="22"/>
      <c r="AJ647" s="22"/>
      <c r="AK647" s="22"/>
      <c r="AL647" s="22"/>
      <c r="AM647" s="22"/>
      <c r="AN647" s="22"/>
      <c r="AO647" s="22"/>
      <c r="AP647" s="22"/>
      <c r="AQ647" s="22"/>
      <c r="AR647" s="22"/>
      <c r="AS647" s="22"/>
      <c r="AT647" s="22"/>
      <c r="AU647" s="22"/>
      <c r="AV647" s="22"/>
      <c r="AW647" s="22"/>
      <c r="AX647" s="22"/>
      <c r="AY647" s="22"/>
      <c r="AZ647" s="22"/>
      <c r="BA647" s="22"/>
      <c r="BB647" s="22"/>
      <c r="BC647" s="22"/>
      <c r="BD647" s="22" t="s">
        <v>136</v>
      </c>
    </row>
    <row r="648" spans="1:56" ht="15" customHeight="1" x14ac:dyDescent="0.3">
      <c r="A648" s="26"/>
      <c r="B648" s="185"/>
      <c r="C648" s="185"/>
      <c r="D648" s="26"/>
      <c r="E648" s="17"/>
      <c r="F648" s="120"/>
      <c r="G648" s="19"/>
      <c r="H648" s="19"/>
      <c r="I648" s="19"/>
      <c r="J648" s="19"/>
      <c r="K648" s="19"/>
      <c r="L648" s="19"/>
      <c r="M648" s="19"/>
      <c r="N648" s="17"/>
      <c r="O648" s="17"/>
      <c r="P648" s="22"/>
      <c r="Q648" s="22"/>
      <c r="R648" s="22"/>
      <c r="S648" s="22"/>
      <c r="T648" s="22"/>
      <c r="U648" s="22"/>
      <c r="V648" s="22"/>
      <c r="W648" s="22"/>
      <c r="X648" s="22"/>
      <c r="Y648" s="22"/>
      <c r="Z648" s="22"/>
      <c r="AA648" s="22"/>
      <c r="AB648" s="22"/>
      <c r="AC648" s="202"/>
      <c r="AD648" s="22" t="str">
        <f>AD647</f>
        <v xml:space="preserve">You take in life with a perspective few can relate. You may even see your great-great-grandkids. Reach 100, and you receive accolades from all over, including from the government. </v>
      </c>
      <c r="AE648" s="22"/>
      <c r="AF648" s="22"/>
      <c r="AG648" s="22"/>
      <c r="AH648" s="22"/>
      <c r="AI648" s="22"/>
      <c r="AJ648" s="22"/>
      <c r="AK648" s="22"/>
      <c r="AL648" s="22"/>
      <c r="AM648" s="22"/>
      <c r="AN648" s="22"/>
      <c r="AO648" s="22"/>
      <c r="AP648" s="22"/>
      <c r="AQ648" s="22"/>
      <c r="AR648" s="22"/>
      <c r="AS648" s="22"/>
      <c r="AT648" s="22"/>
      <c r="AU648" s="22"/>
      <c r="AV648" s="22"/>
      <c r="AW648" s="22"/>
      <c r="AX648" s="22"/>
      <c r="AY648" s="22"/>
      <c r="AZ648" s="22"/>
      <c r="BA648" s="22"/>
      <c r="BB648" s="22"/>
      <c r="BC648" s="22"/>
      <c r="BD648" s="22" t="s">
        <v>136</v>
      </c>
    </row>
    <row r="649" spans="1:56" ht="15" customHeight="1" x14ac:dyDescent="0.3">
      <c r="A649" s="26"/>
      <c r="B649" s="185"/>
      <c r="C649" s="185"/>
      <c r="D649" s="26"/>
      <c r="E649" s="17"/>
      <c r="F649" s="120"/>
      <c r="G649" s="105" t="str">
        <f>IF(OR(G653="",$H$2=""),"",G653+((365.25*$H$2)/16))</f>
        <v/>
      </c>
      <c r="H649" s="19"/>
      <c r="I649" s="19"/>
      <c r="J649" s="19"/>
      <c r="K649" s="19"/>
      <c r="L649" s="19"/>
      <c r="M649" s="110" t="str">
        <f>IF(OR(M653="",$H$2=""),"",M653-((365.25*$H$2)/16))</f>
        <v/>
      </c>
      <c r="N649" s="17"/>
      <c r="O649" s="17"/>
      <c r="P649" s="22"/>
      <c r="Q649" s="22"/>
      <c r="R649" s="22"/>
      <c r="S649" s="22"/>
      <c r="T649" s="22"/>
      <c r="U649" s="22"/>
      <c r="V649" s="22"/>
      <c r="W649" s="22"/>
      <c r="X649" s="22"/>
      <c r="Y649" s="22"/>
      <c r="Z649" s="22"/>
      <c r="AA649" s="101">
        <f ca="1">IF(G653&gt;$AA$1,1,0)</f>
        <v>1</v>
      </c>
      <c r="AB649" s="106" t="s">
        <v>140</v>
      </c>
      <c r="AC649" s="203" t="str">
        <f t="shared" ref="AC649" ca="1" si="70">IF(J$643&lt;$AA$1,AD649,AD650)</f>
        <v>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v>
      </c>
      <c r="AD649" s="22" t="s">
        <v>455</v>
      </c>
      <c r="AE649" s="22"/>
      <c r="AF649" s="22"/>
      <c r="AG649" s="22"/>
      <c r="AH649" s="22"/>
      <c r="AI649" s="22"/>
      <c r="AJ649" s="22"/>
      <c r="AK649" s="144"/>
      <c r="AL649" s="22"/>
      <c r="AM649" s="22"/>
      <c r="AN649" s="22"/>
      <c r="AO649" s="22"/>
      <c r="AP649" s="22"/>
      <c r="AQ649" s="22"/>
      <c r="AR649" s="22"/>
      <c r="AS649" s="22"/>
      <c r="AT649" s="22"/>
      <c r="AU649" s="22"/>
      <c r="AV649" s="22"/>
      <c r="AW649" s="22"/>
      <c r="AX649" s="22"/>
      <c r="AY649" s="22"/>
      <c r="AZ649" s="22"/>
      <c r="BA649" s="22"/>
      <c r="BB649" s="22"/>
      <c r="BC649" s="22"/>
      <c r="BD649" s="22" t="s">
        <v>136</v>
      </c>
    </row>
    <row r="650" spans="1:56" ht="15" customHeight="1" x14ac:dyDescent="0.3">
      <c r="A650" s="26"/>
      <c r="B650" s="185"/>
      <c r="C650" s="185"/>
      <c r="D650" s="26"/>
      <c r="E650" s="17"/>
      <c r="F650" s="120"/>
      <c r="G650" s="120"/>
      <c r="H650" s="120"/>
      <c r="I650" s="120"/>
      <c r="J650" s="120"/>
      <c r="K650" s="120"/>
      <c r="L650" s="120"/>
      <c r="M650" s="120"/>
      <c r="N650" s="17"/>
      <c r="O650" s="17"/>
      <c r="P650" s="22"/>
      <c r="Q650" s="22"/>
      <c r="R650" s="22"/>
      <c r="S650" s="22"/>
      <c r="T650" s="22"/>
      <c r="U650" s="22"/>
      <c r="V650" s="22"/>
      <c r="W650" s="22"/>
      <c r="X650" s="22"/>
      <c r="Y650" s="22"/>
      <c r="Z650" s="22"/>
      <c r="AA650" s="22"/>
      <c r="AB650" s="22"/>
      <c r="AC650" s="202"/>
      <c r="AD650" s="22" t="str">
        <f>AD649</f>
        <v>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v>
      </c>
      <c r="AE650" s="22"/>
      <c r="AF650" s="22"/>
      <c r="AG650" s="22"/>
      <c r="AH650" s="22"/>
      <c r="AI650" s="22"/>
      <c r="AJ650" s="22"/>
      <c r="AK650" s="144"/>
      <c r="AL650" s="22"/>
      <c r="AM650" s="22"/>
      <c r="AN650" s="22"/>
      <c r="AO650" s="22"/>
      <c r="AP650" s="22"/>
      <c r="AQ650" s="22"/>
      <c r="AR650" s="22"/>
      <c r="AS650" s="22"/>
      <c r="AT650" s="22"/>
      <c r="AU650" s="22"/>
      <c r="AV650" s="22"/>
      <c r="AW650" s="22"/>
      <c r="AX650" s="22"/>
      <c r="AY650" s="22"/>
      <c r="AZ650" s="22"/>
      <c r="BA650" s="22"/>
      <c r="BB650" s="22"/>
      <c r="BC650" s="22"/>
      <c r="BD650" s="22" t="s">
        <v>136</v>
      </c>
    </row>
    <row r="651" spans="1:56" ht="15" customHeight="1" x14ac:dyDescent="0.3">
      <c r="A651" s="26"/>
      <c r="B651" s="185"/>
      <c r="C651" s="185"/>
      <c r="D651" s="26"/>
      <c r="E651" s="17"/>
      <c r="F651" s="120"/>
      <c r="G651" s="19"/>
      <c r="H651" s="19"/>
      <c r="I651" s="19"/>
      <c r="J651" s="19"/>
      <c r="K651" s="19"/>
      <c r="L651" s="19"/>
      <c r="M651" s="19"/>
      <c r="N651" s="17"/>
      <c r="O651" s="17"/>
      <c r="P651" s="22"/>
      <c r="Q651" s="22"/>
      <c r="R651" s="22"/>
      <c r="S651" s="22"/>
      <c r="T651" s="22"/>
      <c r="U651" s="22"/>
      <c r="V651" s="22"/>
      <c r="W651" s="22"/>
      <c r="X651" s="22"/>
      <c r="Y651" s="22"/>
      <c r="Z651" s="22"/>
      <c r="AA651" s="101">
        <f ca="1">IF(J643&gt;$AA$1,1,0)</f>
        <v>1</v>
      </c>
      <c r="AB651" s="106" t="s">
        <v>143</v>
      </c>
      <c r="AC651" s="200" t="str">
        <f ca="1">IF(AND($AA$1&gt;J642,$AA$1&lt;J643,AN$3=20),AD652,AD651)</f>
        <v>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v>
      </c>
      <c r="AD651" s="22" t="str">
        <f ca="1">AC649</f>
        <v>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v>
      </c>
      <c r="AE651" s="111"/>
      <c r="AF651" s="111"/>
      <c r="AG651" s="111"/>
      <c r="AH651" s="22"/>
      <c r="AI651" s="22"/>
      <c r="AJ651" s="22"/>
      <c r="AK651" s="22"/>
      <c r="AL651" s="22"/>
      <c r="AM651" s="22"/>
      <c r="AN651" s="22"/>
      <c r="AO651" s="22"/>
      <c r="AP651" s="22"/>
      <c r="AQ651" s="22"/>
      <c r="AR651" s="22"/>
      <c r="AS651" s="22"/>
      <c r="AT651" s="22"/>
      <c r="AU651" s="22"/>
      <c r="AV651" s="22"/>
      <c r="AW651" s="22"/>
      <c r="AX651" s="22"/>
      <c r="AY651" s="22"/>
      <c r="AZ651" s="22"/>
      <c r="BA651" s="22"/>
      <c r="BB651" s="22"/>
      <c r="BC651" s="22"/>
      <c r="BD651" s="22" t="s">
        <v>136</v>
      </c>
    </row>
    <row r="652" spans="1:56" ht="15" customHeight="1" x14ac:dyDescent="0.3">
      <c r="A652" s="26"/>
      <c r="B652" s="185"/>
      <c r="C652" s="185"/>
      <c r="D652" s="26"/>
      <c r="E652" s="17"/>
      <c r="F652" s="120"/>
      <c r="G652" s="19"/>
      <c r="H652" s="19"/>
      <c r="I652" s="19"/>
      <c r="J652" s="19"/>
      <c r="K652" s="19"/>
      <c r="L652" s="19"/>
      <c r="M652" s="19"/>
      <c r="N652" s="17"/>
      <c r="O652" s="17"/>
      <c r="P652" s="22"/>
      <c r="Q652" s="22"/>
      <c r="R652" s="22"/>
      <c r="S652" s="22"/>
      <c r="T652" s="22"/>
      <c r="U652" s="22"/>
      <c r="V652" s="22"/>
      <c r="W652" s="22"/>
      <c r="X652" s="22"/>
      <c r="Y652" s="22"/>
      <c r="Z652" s="22"/>
      <c r="AA652" s="22"/>
      <c r="AB652" s="22"/>
      <c r="AC652" s="22"/>
      <c r="AD652" s="22"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652" s="22"/>
      <c r="AF652" s="22"/>
      <c r="AG652" s="22"/>
      <c r="AH652" s="22"/>
      <c r="AI652" s="22"/>
      <c r="AJ652" s="22"/>
      <c r="AK652" s="22"/>
      <c r="AL652" s="22"/>
      <c r="AM652" s="22"/>
      <c r="AN652" s="22"/>
      <c r="AO652" s="22"/>
      <c r="AP652" s="22"/>
      <c r="AQ652" s="22"/>
      <c r="AR652" s="22"/>
      <c r="AS652" s="22"/>
      <c r="AT652" s="22"/>
      <c r="AU652" s="22"/>
      <c r="AV652" s="22"/>
      <c r="AW652" s="22"/>
      <c r="AX652" s="22"/>
      <c r="AY652" s="22"/>
      <c r="AZ652" s="22"/>
      <c r="BA652" s="22"/>
      <c r="BB652" s="22"/>
      <c r="BC652" s="22"/>
      <c r="BD652" s="22" t="s">
        <v>136</v>
      </c>
    </row>
    <row r="653" spans="1:56" ht="15" customHeight="1" x14ac:dyDescent="0.3">
      <c r="A653" s="26"/>
      <c r="B653" s="185"/>
      <c r="C653" s="185"/>
      <c r="D653" s="26"/>
      <c r="E653" s="17"/>
      <c r="F653" s="120"/>
      <c r="G653" s="112" t="str">
        <f>IF(OR($H$2="",J663=""),"",J663+((365.25*$H$2)/4))</f>
        <v/>
      </c>
      <c r="H653" s="19"/>
      <c r="I653" s="19"/>
      <c r="J653" s="19"/>
      <c r="K653" s="19"/>
      <c r="L653" s="19"/>
      <c r="M653" s="112" t="str">
        <f>IF(OR($H$2="",J611=""),"",J611+((365.25*$H$2)/4))</f>
        <v/>
      </c>
      <c r="N653" s="17"/>
      <c r="O653" s="17"/>
      <c r="P653" s="22"/>
      <c r="Q653" s="22"/>
      <c r="R653" s="22"/>
      <c r="S653" s="22"/>
      <c r="T653" s="22"/>
      <c r="U653" s="22"/>
      <c r="V653" s="22"/>
      <c r="W653" s="22"/>
      <c r="X653" s="22"/>
      <c r="Y653" s="22"/>
      <c r="Z653" s="22"/>
      <c r="AA653" s="22"/>
      <c r="AB653" s="22"/>
      <c r="AC653" s="22"/>
      <c r="AD653" s="22"/>
      <c r="AE653" s="22"/>
      <c r="AF653" s="22"/>
      <c r="AG653" s="22"/>
      <c r="AH653" s="22"/>
      <c r="AI653" s="22"/>
      <c r="AJ653" s="22"/>
      <c r="AK653" s="22"/>
      <c r="AL653" s="22"/>
      <c r="AM653" s="22"/>
      <c r="AN653" s="22"/>
      <c r="AO653" s="22"/>
      <c r="AP653" s="22"/>
      <c r="AQ653" s="22"/>
      <c r="AR653" s="22"/>
      <c r="AS653" s="22"/>
      <c r="AT653" s="22"/>
      <c r="AU653" s="22"/>
      <c r="AV653" s="22"/>
      <c r="AW653" s="22"/>
      <c r="AX653" s="22"/>
      <c r="AY653" s="22"/>
      <c r="AZ653" s="22"/>
      <c r="BA653" s="22"/>
      <c r="BB653" s="22"/>
      <c r="BC653" s="22"/>
      <c r="BD653" s="22" t="s">
        <v>136</v>
      </c>
    </row>
    <row r="654" spans="1:56" ht="15" customHeight="1" x14ac:dyDescent="0.3">
      <c r="A654" s="26"/>
      <c r="B654" s="185"/>
      <c r="C654" s="185"/>
      <c r="D654" s="26"/>
      <c r="E654" s="17"/>
      <c r="F654" s="120"/>
      <c r="G654" s="19"/>
      <c r="H654" s="19"/>
      <c r="I654" s="19"/>
      <c r="J654" s="19"/>
      <c r="K654" s="19"/>
      <c r="L654" s="19"/>
      <c r="M654" s="19"/>
      <c r="N654" s="17"/>
      <c r="O654" s="17"/>
      <c r="P654" s="22"/>
      <c r="Q654" s="22"/>
      <c r="R654" s="22"/>
      <c r="S654" s="22"/>
      <c r="T654" s="22"/>
      <c r="U654" s="22"/>
      <c r="V654" s="22"/>
      <c r="W654" s="22"/>
      <c r="X654" s="22"/>
      <c r="Y654" s="22"/>
      <c r="Z654" s="22"/>
      <c r="AA654" s="22"/>
      <c r="AB654" s="22"/>
      <c r="AC654" s="22"/>
      <c r="AD654" s="22"/>
      <c r="AE654" s="22"/>
      <c r="AF654" s="22"/>
      <c r="AG654" s="22"/>
      <c r="AH654" s="22"/>
      <c r="AI654" s="22"/>
      <c r="AJ654" s="22"/>
      <c r="AK654" s="22"/>
      <c r="AL654" s="22"/>
      <c r="AM654" s="22"/>
      <c r="AN654" s="22"/>
      <c r="AO654" s="22"/>
      <c r="AP654" s="22"/>
      <c r="AQ654" s="22"/>
      <c r="AR654" s="22"/>
      <c r="AS654" s="22"/>
      <c r="AT654" s="22"/>
      <c r="AU654" s="22"/>
      <c r="AV654" s="22"/>
      <c r="AW654" s="22"/>
      <c r="AX654" s="22"/>
      <c r="AY654" s="22"/>
      <c r="AZ654" s="22"/>
      <c r="BA654" s="22"/>
      <c r="BB654" s="22"/>
      <c r="BC654" s="22"/>
      <c r="BD654" s="22" t="s">
        <v>136</v>
      </c>
    </row>
    <row r="655" spans="1:56" ht="15" customHeight="1" x14ac:dyDescent="0.3">
      <c r="A655" s="26"/>
      <c r="B655" s="186" t="s">
        <v>456</v>
      </c>
      <c r="C655" s="186"/>
      <c r="D655" s="26"/>
      <c r="E655" s="17"/>
      <c r="F655" s="120"/>
      <c r="G655" s="19"/>
      <c r="H655" s="19"/>
      <c r="I655" s="19"/>
      <c r="J655" s="19"/>
      <c r="K655" s="19"/>
      <c r="L655" s="19"/>
      <c r="M655" s="19"/>
      <c r="N655" s="17"/>
      <c r="O655" s="17"/>
      <c r="P655" s="22"/>
      <c r="Q655" s="22"/>
      <c r="R655" s="22"/>
      <c r="S655" s="22"/>
      <c r="T655" s="22"/>
      <c r="U655" s="22"/>
      <c r="V655" s="22"/>
      <c r="W655" s="22"/>
      <c r="X655" s="22"/>
      <c r="Y655" s="22"/>
      <c r="Z655" s="22"/>
      <c r="AA655" s="22"/>
      <c r="AB655" s="22"/>
      <c r="AC655" s="22"/>
      <c r="AD655" s="22"/>
      <c r="AE655" s="22"/>
      <c r="AF655" s="22"/>
      <c r="AG655" s="22"/>
      <c r="AH655" s="22"/>
      <c r="AI655" s="22"/>
      <c r="AJ655" s="22"/>
      <c r="AK655" s="22"/>
      <c r="AL655" s="22"/>
      <c r="AM655" s="22"/>
      <c r="AN655" s="22"/>
      <c r="AO655" s="22"/>
      <c r="AP655" s="22"/>
      <c r="AQ655" s="22"/>
      <c r="AR655" s="22"/>
      <c r="AS655" s="22"/>
      <c r="AT655" s="22"/>
      <c r="AU655" s="22"/>
      <c r="AV655" s="22"/>
      <c r="AW655" s="22"/>
      <c r="AX655" s="22"/>
      <c r="AY655" s="22"/>
      <c r="AZ655" s="22"/>
      <c r="BA655" s="22"/>
      <c r="BB655" s="22"/>
      <c r="BC655" s="22"/>
      <c r="BD655" s="22" t="s">
        <v>136</v>
      </c>
    </row>
    <row r="656" spans="1:56" ht="15" customHeight="1" x14ac:dyDescent="0.3">
      <c r="A656" s="26"/>
      <c r="B656" s="186"/>
      <c r="C656" s="186"/>
      <c r="D656" s="26"/>
      <c r="E656" s="17"/>
      <c r="F656" s="120"/>
      <c r="G656" s="120"/>
      <c r="H656" s="120"/>
      <c r="I656" s="120"/>
      <c r="J656" s="120"/>
      <c r="K656" s="120"/>
      <c r="L656" s="120"/>
      <c r="M656" s="120"/>
      <c r="N656" s="17"/>
      <c r="O656" s="17"/>
      <c r="P656" s="22"/>
      <c r="Q656" s="22"/>
      <c r="R656" s="22"/>
      <c r="S656" s="22"/>
      <c r="T656" s="22"/>
      <c r="U656" s="22"/>
      <c r="V656" s="22"/>
      <c r="W656" s="22"/>
      <c r="X656" s="22"/>
      <c r="Y656" s="22"/>
      <c r="Z656" s="22"/>
      <c r="AA656" s="22"/>
      <c r="AB656" s="22"/>
      <c r="AC656" s="22"/>
      <c r="AD656" s="22"/>
      <c r="AE656" s="22"/>
      <c r="AF656" s="22"/>
      <c r="AG656" s="22"/>
      <c r="AH656" s="22"/>
      <c r="AI656" s="22"/>
      <c r="AJ656" s="22"/>
      <c r="AK656" s="22"/>
      <c r="AL656" s="22"/>
      <c r="AM656" s="22"/>
      <c r="AN656" s="22"/>
      <c r="AO656" s="22"/>
      <c r="AP656" s="22"/>
      <c r="AQ656" s="22"/>
      <c r="AR656" s="22"/>
      <c r="AS656" s="22"/>
      <c r="AT656" s="22"/>
      <c r="AU656" s="22"/>
      <c r="AV656" s="22"/>
      <c r="AW656" s="22"/>
      <c r="AX656" s="22"/>
      <c r="AY656" s="22"/>
      <c r="AZ656" s="22"/>
      <c r="BA656" s="22"/>
      <c r="BB656" s="22"/>
      <c r="BC656" s="22"/>
      <c r="BD656" s="22" t="s">
        <v>136</v>
      </c>
    </row>
    <row r="657" spans="1:56" ht="15" customHeight="1" x14ac:dyDescent="0.3">
      <c r="A657" s="26"/>
      <c r="B657" s="186"/>
      <c r="C657" s="186"/>
      <c r="D657" s="26"/>
      <c r="E657" s="17"/>
      <c r="F657" s="120"/>
      <c r="G657" s="105" t="str">
        <f>IF(OR(G653="",$H$2=""),"",G653-((365.25*$H$2)/16))</f>
        <v/>
      </c>
      <c r="H657" s="19"/>
      <c r="I657" s="19"/>
      <c r="J657" s="19"/>
      <c r="K657" s="19"/>
      <c r="L657" s="19"/>
      <c r="M657" s="110" t="str">
        <f>IF(OR(M653="",$H$2=""),"",M653+((365.25*$H$2)/16))</f>
        <v/>
      </c>
      <c r="N657" s="17"/>
      <c r="O657" s="17"/>
      <c r="P657" s="22"/>
      <c r="Q657" s="22"/>
      <c r="R657" s="22"/>
      <c r="S657" s="22"/>
      <c r="T657" s="22"/>
      <c r="U657" s="22"/>
      <c r="V657" s="22"/>
      <c r="W657" s="22"/>
      <c r="X657" s="22"/>
      <c r="Y657" s="22"/>
      <c r="Z657" s="22"/>
      <c r="AA657" s="22"/>
      <c r="AB657" s="22"/>
      <c r="AC657" s="22"/>
      <c r="AD657" s="22"/>
      <c r="AE657" s="22"/>
      <c r="AF657" s="22"/>
      <c r="AG657" s="22"/>
      <c r="AH657" s="22"/>
      <c r="AI657" s="22"/>
      <c r="AJ657" s="22"/>
      <c r="AK657" s="22"/>
      <c r="AL657" s="22"/>
      <c r="AM657" s="22"/>
      <c r="AN657" s="22"/>
      <c r="AO657" s="22"/>
      <c r="AP657" s="22"/>
      <c r="AQ657" s="22"/>
      <c r="AR657" s="22"/>
      <c r="AS657" s="22"/>
      <c r="AT657" s="22"/>
      <c r="AU657" s="22"/>
      <c r="AV657" s="22"/>
      <c r="AW657" s="22"/>
      <c r="AX657" s="22"/>
      <c r="AY657" s="22"/>
      <c r="AZ657" s="22"/>
      <c r="BA657" s="22"/>
      <c r="BB657" s="22"/>
      <c r="BC657" s="22"/>
      <c r="BD657" s="22" t="s">
        <v>136</v>
      </c>
    </row>
    <row r="658" spans="1:56" ht="15" customHeight="1" x14ac:dyDescent="0.3">
      <c r="A658" s="26"/>
      <c r="B658" s="187" t="s">
        <v>457</v>
      </c>
      <c r="C658" s="185"/>
      <c r="D658" s="26"/>
      <c r="E658" s="17"/>
      <c r="F658" s="120"/>
      <c r="G658" s="19"/>
      <c r="H658" s="19"/>
      <c r="I658" s="19"/>
      <c r="J658" s="19"/>
      <c r="K658" s="19"/>
      <c r="L658" s="19"/>
      <c r="M658" s="19"/>
      <c r="N658" s="17"/>
      <c r="O658" s="17"/>
      <c r="P658" s="22"/>
      <c r="Q658" s="22"/>
      <c r="R658" s="22"/>
      <c r="S658" s="22"/>
      <c r="T658" s="22"/>
      <c r="U658" s="22"/>
      <c r="V658" s="22"/>
      <c r="W658" s="22"/>
      <c r="X658" s="22"/>
      <c r="Y658" s="22"/>
      <c r="Z658" s="22"/>
      <c r="AA658" s="22"/>
      <c r="AB658" s="22"/>
      <c r="AC658" s="22"/>
      <c r="AD658" s="22"/>
      <c r="AE658" s="22"/>
      <c r="AF658" s="22"/>
      <c r="AG658" s="22"/>
      <c r="AH658" s="22"/>
      <c r="AI658" s="22"/>
      <c r="AJ658" s="22"/>
      <c r="AK658" s="22"/>
      <c r="AL658" s="22"/>
      <c r="AM658" s="22"/>
      <c r="AN658" s="22"/>
      <c r="AO658" s="22"/>
      <c r="AP658" s="22"/>
      <c r="AQ658" s="22"/>
      <c r="AR658" s="22"/>
      <c r="AS658" s="22"/>
      <c r="AT658" s="22"/>
      <c r="AU658" s="22"/>
      <c r="AV658" s="22"/>
      <c r="AW658" s="22"/>
      <c r="AX658" s="22"/>
      <c r="AY658" s="22"/>
      <c r="AZ658" s="22"/>
      <c r="BA658" s="22"/>
      <c r="BB658" s="22"/>
      <c r="BC658" s="22"/>
      <c r="BD658" s="22" t="s">
        <v>136</v>
      </c>
    </row>
    <row r="659" spans="1:56" ht="15" customHeight="1" x14ac:dyDescent="0.3">
      <c r="A659" s="26"/>
      <c r="B659" s="187" t="s">
        <v>458</v>
      </c>
      <c r="C659" s="185"/>
      <c r="D659" s="26"/>
      <c r="E659" s="17"/>
      <c r="F659" s="120"/>
      <c r="G659" s="19"/>
      <c r="H659" s="19"/>
      <c r="I659" s="19"/>
      <c r="J659" s="19"/>
      <c r="K659" s="19"/>
      <c r="L659" s="19"/>
      <c r="M659" s="19"/>
      <c r="N659" s="17"/>
      <c r="O659" s="17"/>
      <c r="P659" s="22"/>
      <c r="Q659" s="22"/>
      <c r="R659" s="22"/>
      <c r="S659" s="22"/>
      <c r="T659" s="22"/>
      <c r="U659" s="22"/>
      <c r="V659" s="22"/>
      <c r="W659" s="22"/>
      <c r="X659" s="22"/>
      <c r="Y659" s="22"/>
      <c r="Z659" s="22"/>
      <c r="AA659" s="22"/>
      <c r="AB659" s="22"/>
      <c r="AC659" s="22"/>
      <c r="AD659" s="22"/>
      <c r="AE659" s="22"/>
      <c r="AF659" s="22"/>
      <c r="AG659" s="22"/>
      <c r="AH659" s="22"/>
      <c r="AI659" s="22"/>
      <c r="AJ659" s="22"/>
      <c r="AK659" s="22"/>
      <c r="AL659" s="22"/>
      <c r="AM659" s="22"/>
      <c r="AN659" s="22"/>
      <c r="AO659" s="22"/>
      <c r="AP659" s="22"/>
      <c r="AQ659" s="22"/>
      <c r="AR659" s="22"/>
      <c r="AS659" s="22"/>
      <c r="AT659" s="22"/>
      <c r="AU659" s="22"/>
      <c r="AV659" s="22"/>
      <c r="AW659" s="22"/>
      <c r="AX659" s="22"/>
      <c r="AY659" s="22"/>
      <c r="AZ659" s="22"/>
      <c r="BA659" s="22"/>
      <c r="BB659" s="22"/>
      <c r="BC659" s="22"/>
      <c r="BD659" s="22" t="s">
        <v>136</v>
      </c>
    </row>
    <row r="660" spans="1:56" ht="15" customHeight="1" x14ac:dyDescent="0.3">
      <c r="A660" s="26"/>
      <c r="B660" s="187" t="s">
        <v>459</v>
      </c>
      <c r="C660" s="185"/>
      <c r="D660" s="26"/>
      <c r="E660" s="17"/>
      <c r="F660" s="120"/>
      <c r="G660" s="19"/>
      <c r="H660" s="107" t="str">
        <f>IF(OR(J663="",$H$2=""),"",J663+((365.25*$H$2)/8))</f>
        <v/>
      </c>
      <c r="I660" s="19"/>
      <c r="J660" s="19"/>
      <c r="K660" s="19"/>
      <c r="L660" s="114" t="str">
        <f>IF(OR(M653="",$H$2=""),"",M653+((365.25*$H$2)/8))</f>
        <v/>
      </c>
      <c r="M660" s="19"/>
      <c r="N660" s="17"/>
      <c r="O660" s="17"/>
      <c r="P660" s="22"/>
      <c r="Q660" s="22"/>
      <c r="R660" s="22"/>
      <c r="S660" s="22"/>
      <c r="T660" s="22"/>
      <c r="U660" s="22"/>
      <c r="V660" s="22"/>
      <c r="W660" s="22"/>
      <c r="X660" s="22"/>
      <c r="Y660" s="22"/>
      <c r="Z660" s="22"/>
      <c r="AA660" s="22"/>
      <c r="AB660" s="22"/>
      <c r="AC660" s="22"/>
      <c r="AD660" s="22"/>
      <c r="AE660" s="22"/>
      <c r="AF660" s="22"/>
      <c r="AG660" s="22"/>
      <c r="AH660" s="22"/>
      <c r="AI660" s="22"/>
      <c r="AJ660" s="22"/>
      <c r="AK660" s="22"/>
      <c r="AL660" s="22"/>
      <c r="AM660" s="22"/>
      <c r="AN660" s="22"/>
      <c r="AO660" s="22"/>
      <c r="AP660" s="22"/>
      <c r="AQ660" s="22"/>
      <c r="AR660" s="22"/>
      <c r="AS660" s="22"/>
      <c r="AT660" s="22"/>
      <c r="AU660" s="22"/>
      <c r="AV660" s="22"/>
      <c r="AW660" s="22"/>
      <c r="AX660" s="22"/>
      <c r="AY660" s="22"/>
      <c r="AZ660" s="22"/>
      <c r="BA660" s="22"/>
      <c r="BB660" s="22"/>
      <c r="BC660" s="22"/>
      <c r="BD660" s="22" t="s">
        <v>136</v>
      </c>
    </row>
    <row r="661" spans="1:56" ht="15" customHeight="1" x14ac:dyDescent="0.3">
      <c r="A661" s="26"/>
      <c r="B661" s="187" t="s">
        <v>460</v>
      </c>
      <c r="C661" s="185"/>
      <c r="D661" s="26"/>
      <c r="E661" s="17"/>
      <c r="F661" s="120"/>
      <c r="G661" s="19"/>
      <c r="H661" s="19"/>
      <c r="I661" s="19"/>
      <c r="J661" s="19"/>
      <c r="K661" s="19"/>
      <c r="L661" s="19"/>
      <c r="M661" s="19"/>
      <c r="N661" s="17"/>
      <c r="O661" s="17"/>
      <c r="P661" s="22"/>
      <c r="Q661" s="22"/>
      <c r="R661" s="22"/>
      <c r="S661" s="22"/>
      <c r="T661" s="22"/>
      <c r="U661" s="22"/>
      <c r="V661" s="22"/>
      <c r="W661" s="22"/>
      <c r="X661" s="22"/>
      <c r="Y661" s="22"/>
      <c r="Z661" s="22"/>
      <c r="AA661" s="22"/>
      <c r="AB661" s="22"/>
      <c r="AC661" s="22"/>
      <c r="AD661" s="22"/>
      <c r="AE661" s="22"/>
      <c r="AF661" s="22"/>
      <c r="AG661" s="22"/>
      <c r="AH661" s="22"/>
      <c r="AI661" s="22"/>
      <c r="AJ661" s="22"/>
      <c r="AK661" s="22"/>
      <c r="AL661" s="22"/>
      <c r="AM661" s="22"/>
      <c r="AN661" s="22"/>
      <c r="AO661" s="22"/>
      <c r="AP661" s="22"/>
      <c r="AQ661" s="22"/>
      <c r="AR661" s="22"/>
      <c r="AS661" s="22"/>
      <c r="AT661" s="22"/>
      <c r="AU661" s="22"/>
      <c r="AV661" s="22"/>
      <c r="AW661" s="22"/>
      <c r="AX661" s="22"/>
      <c r="AY661" s="22"/>
      <c r="AZ661" s="22"/>
      <c r="BA661" s="22"/>
      <c r="BB661" s="22"/>
      <c r="BC661" s="22"/>
      <c r="BD661" s="22" t="s">
        <v>136</v>
      </c>
    </row>
    <row r="662" spans="1:56" ht="15" customHeight="1" x14ac:dyDescent="0.3">
      <c r="A662" s="26"/>
      <c r="B662" s="186" t="s">
        <v>461</v>
      </c>
      <c r="C662" s="186"/>
      <c r="D662" s="26"/>
      <c r="E662" s="17"/>
      <c r="F662" s="120"/>
      <c r="G662" s="19"/>
      <c r="H662" s="19"/>
      <c r="I662" s="115" t="str">
        <f>IF(OR(J663="",$H$2=""),"",J663+((365.25*$H$2)/16))</f>
        <v/>
      </c>
      <c r="J662" s="19"/>
      <c r="K662" s="105" t="str">
        <f>IF(OR(J663="",$H$2=""),"",J663-((365.25*$H$2)/16))</f>
        <v/>
      </c>
      <c r="L662" s="19"/>
      <c r="M662" s="19"/>
      <c r="N662" s="17"/>
      <c r="O662" s="17"/>
      <c r="P662" s="22"/>
      <c r="Q662" s="22"/>
      <c r="R662" s="22"/>
      <c r="S662" s="22"/>
      <c r="T662" s="22"/>
      <c r="U662" s="22"/>
      <c r="V662" s="22"/>
      <c r="W662" s="22"/>
      <c r="X662" s="22"/>
      <c r="Y662" s="22"/>
      <c r="Z662" s="22"/>
      <c r="AA662" s="22"/>
      <c r="AB662" s="22"/>
      <c r="AC662" s="22"/>
      <c r="AD662" s="22"/>
      <c r="AE662" s="22"/>
      <c r="AF662" s="22"/>
      <c r="AG662" s="22"/>
      <c r="AH662" s="22"/>
      <c r="AI662" s="22"/>
      <c r="AJ662" s="22"/>
      <c r="AK662" s="22"/>
      <c r="AL662" s="22"/>
      <c r="AM662" s="22"/>
      <c r="AN662" s="22"/>
      <c r="AO662" s="22"/>
      <c r="AP662" s="22"/>
      <c r="AQ662" s="22"/>
      <c r="AR662" s="22"/>
      <c r="AS662" s="22"/>
      <c r="AT662" s="22"/>
      <c r="AU662" s="22"/>
      <c r="AV662" s="22"/>
      <c r="AW662" s="22"/>
      <c r="AX662" s="22"/>
      <c r="AY662" s="22"/>
      <c r="AZ662" s="22"/>
      <c r="BA662" s="22"/>
      <c r="BB662" s="22"/>
      <c r="BC662" s="22"/>
      <c r="BD662" s="22" t="s">
        <v>136</v>
      </c>
    </row>
    <row r="663" spans="1:56" ht="15" customHeight="1" x14ac:dyDescent="0.3">
      <c r="A663" s="26"/>
      <c r="B663" s="186"/>
      <c r="C663" s="186"/>
      <c r="D663" s="26"/>
      <c r="E663" s="17"/>
      <c r="F663" s="120"/>
      <c r="G663" s="19"/>
      <c r="H663" s="19"/>
      <c r="I663" s="19"/>
      <c r="J663" s="116" t="str">
        <f>IF(OR($H$2="",M653=""),"",M653+((365.25*$H$2)/4))</f>
        <v/>
      </c>
      <c r="K663" s="19"/>
      <c r="L663" s="19"/>
      <c r="M663" s="19"/>
      <c r="N663" s="17"/>
      <c r="O663" s="17"/>
      <c r="P663" s="22"/>
      <c r="Q663" s="22"/>
      <c r="R663" s="22"/>
      <c r="S663" s="22"/>
      <c r="T663" s="22"/>
      <c r="U663" s="22"/>
      <c r="V663" s="22"/>
      <c r="W663" s="22"/>
      <c r="X663" s="22"/>
      <c r="Y663" s="22"/>
      <c r="Z663" s="22"/>
      <c r="AA663" s="22"/>
      <c r="AB663" s="22"/>
      <c r="AC663" s="22"/>
      <c r="AD663" s="22"/>
      <c r="AE663" s="22"/>
      <c r="AF663" s="22"/>
      <c r="AG663" s="22"/>
      <c r="AH663" s="22"/>
      <c r="AI663" s="22"/>
      <c r="AJ663" s="22"/>
      <c r="AK663" s="22"/>
      <c r="AL663" s="22"/>
      <c r="AM663" s="22"/>
      <c r="AN663" s="22"/>
      <c r="AO663" s="22"/>
      <c r="AP663" s="22"/>
      <c r="AQ663" s="22"/>
      <c r="AR663" s="22"/>
      <c r="AS663" s="22"/>
      <c r="AT663" s="22"/>
      <c r="AU663" s="22"/>
      <c r="AV663" s="22"/>
      <c r="AW663" s="22"/>
      <c r="AX663" s="22"/>
      <c r="AY663" s="22"/>
      <c r="AZ663" s="22"/>
      <c r="BA663" s="22"/>
      <c r="BB663" s="22"/>
      <c r="BC663" s="22"/>
      <c r="BD663" s="22" t="s">
        <v>136</v>
      </c>
    </row>
    <row r="664" spans="1:56" ht="15" customHeight="1" x14ac:dyDescent="0.3">
      <c r="A664" s="26"/>
      <c r="B664" s="186"/>
      <c r="C664" s="186"/>
      <c r="D664" s="26"/>
      <c r="E664" s="17"/>
      <c r="F664" s="120"/>
      <c r="G664" s="19"/>
      <c r="H664" s="19"/>
      <c r="I664" s="19"/>
      <c r="J664" s="116"/>
      <c r="K664" s="19"/>
      <c r="L664" s="19"/>
      <c r="M664" s="19"/>
      <c r="N664" s="17"/>
      <c r="O664" s="17"/>
      <c r="P664" s="22"/>
      <c r="Q664" s="22"/>
      <c r="R664" s="22"/>
      <c r="S664" s="22"/>
      <c r="T664" s="22"/>
      <c r="U664" s="22"/>
      <c r="V664" s="22"/>
      <c r="W664" s="22"/>
      <c r="X664" s="22"/>
      <c r="Y664" s="22"/>
      <c r="Z664" s="22"/>
      <c r="AA664" s="22"/>
      <c r="AB664" s="22"/>
      <c r="AC664" s="22"/>
      <c r="AD664" s="22"/>
      <c r="AE664" s="22"/>
      <c r="AF664" s="22"/>
      <c r="AG664" s="22"/>
      <c r="AH664" s="22"/>
      <c r="AI664" s="22"/>
      <c r="AJ664" s="22"/>
      <c r="AK664" s="22"/>
      <c r="AL664" s="22"/>
      <c r="AM664" s="22"/>
      <c r="AN664" s="22"/>
      <c r="AO664" s="22"/>
      <c r="AP664" s="22"/>
      <c r="AQ664" s="22"/>
      <c r="AR664" s="22"/>
      <c r="AS664" s="22"/>
      <c r="AT664" s="22"/>
      <c r="AU664" s="22"/>
      <c r="AV664" s="22"/>
      <c r="AW664" s="22"/>
      <c r="AX664" s="22"/>
      <c r="AY664" s="22"/>
      <c r="AZ664" s="22"/>
      <c r="BA664" s="22"/>
      <c r="BB664" s="22"/>
      <c r="BC664" s="22"/>
      <c r="BD664" s="22" t="s">
        <v>136</v>
      </c>
    </row>
    <row r="665" spans="1:56" ht="15" customHeight="1" x14ac:dyDescent="0.3">
      <c r="A665" s="26"/>
      <c r="B665" s="186" t="s">
        <v>462</v>
      </c>
      <c r="C665" s="186"/>
      <c r="D665" s="26"/>
      <c r="E665" s="17"/>
      <c r="F665" s="117" t="str">
        <f>IF(F666="","",AD640)</f>
        <v>Your psychosocial journey defying the odds</v>
      </c>
      <c r="G665" s="19"/>
      <c r="H665" s="19"/>
      <c r="I665" s="19"/>
      <c r="J665" s="19"/>
      <c r="K665" s="19"/>
      <c r="L665" s="19"/>
      <c r="M665" s="19"/>
      <c r="N665" s="17"/>
      <c r="O665" s="17"/>
      <c r="P665" s="22"/>
      <c r="Q665" s="22"/>
      <c r="R665" s="22"/>
      <c r="S665" s="22"/>
      <c r="T665" s="22"/>
      <c r="U665" s="22"/>
      <c r="V665" s="22"/>
      <c r="W665" s="22"/>
      <c r="X665" s="22"/>
      <c r="Y665" s="22"/>
      <c r="Z665" s="22"/>
      <c r="AA665" s="22"/>
      <c r="AB665" s="22"/>
      <c r="AC665" s="22"/>
      <c r="AD665" s="22"/>
      <c r="AE665" s="22"/>
      <c r="AF665" s="22"/>
      <c r="AG665" s="22"/>
      <c r="AH665" s="22"/>
      <c r="AI665" s="22"/>
      <c r="AJ665" s="22"/>
      <c r="AK665" s="22"/>
      <c r="AL665" s="22"/>
      <c r="AM665" s="22"/>
      <c r="AN665" s="22"/>
      <c r="AO665" s="22"/>
      <c r="AP665" s="22"/>
      <c r="AQ665" s="22"/>
      <c r="AR665" s="22"/>
      <c r="AS665" s="22"/>
      <c r="AT665" s="22"/>
      <c r="AU665" s="22"/>
      <c r="AV665" s="22"/>
      <c r="AW665" s="22"/>
      <c r="AX665" s="22"/>
      <c r="AY665" s="22"/>
      <c r="AZ665" s="22"/>
      <c r="BA665" s="22"/>
      <c r="BB665" s="22"/>
      <c r="BC665" s="22"/>
      <c r="BD665" s="22" t="s">
        <v>136</v>
      </c>
    </row>
    <row r="666" spans="1:56" ht="60" customHeight="1" x14ac:dyDescent="0.3">
      <c r="A666" s="26"/>
      <c r="B666" s="186"/>
      <c r="C666" s="186"/>
      <c r="D666" s="26"/>
      <c r="E666" s="17"/>
      <c r="F666" s="119" t="str">
        <f>IF(J642="","Your psychosocial relationships",AC645)</f>
        <v>Your psychosocial relationships</v>
      </c>
      <c r="G666" s="119"/>
      <c r="H666" s="119"/>
      <c r="I666" s="119"/>
      <c r="J666" s="119"/>
      <c r="K666" s="119"/>
      <c r="L666" s="119"/>
      <c r="M666" s="119"/>
      <c r="N666" s="119"/>
      <c r="O666" s="17"/>
      <c r="P666" s="22"/>
      <c r="Q666" s="22"/>
      <c r="R666" s="22"/>
      <c r="S666" s="22"/>
      <c r="T666" s="22"/>
      <c r="U666" s="22"/>
      <c r="V666" s="22"/>
      <c r="W666" s="22"/>
      <c r="X666" s="22"/>
      <c r="Y666" s="22"/>
      <c r="Z666" s="22"/>
      <c r="AA666" s="22"/>
      <c r="AB666" s="22"/>
      <c r="AC666" s="22"/>
      <c r="AD666" s="22"/>
      <c r="AE666" s="22"/>
      <c r="AF666" s="22"/>
      <c r="AG666" s="22"/>
      <c r="AH666" s="22"/>
      <c r="AI666" s="22"/>
      <c r="AJ666" s="22"/>
      <c r="AK666" s="22"/>
      <c r="AL666" s="22"/>
      <c r="AM666" s="22"/>
      <c r="AN666" s="22"/>
      <c r="AO666" s="22"/>
      <c r="AP666" s="22"/>
      <c r="AQ666" s="22"/>
      <c r="AR666" s="22"/>
      <c r="AS666" s="22"/>
      <c r="AT666" s="22"/>
      <c r="AU666" s="22"/>
      <c r="AV666" s="22"/>
      <c r="AW666" s="22"/>
      <c r="AX666" s="22"/>
      <c r="AY666" s="22"/>
      <c r="AZ666" s="22"/>
      <c r="BA666" s="22"/>
      <c r="BB666" s="22"/>
      <c r="BC666" s="22"/>
      <c r="BD666" s="22" t="s">
        <v>136</v>
      </c>
    </row>
    <row r="667" spans="1:56" ht="60" customHeight="1" x14ac:dyDescent="0.3">
      <c r="A667" s="26"/>
      <c r="B667" s="186" t="s">
        <v>463</v>
      </c>
      <c r="C667" s="186"/>
      <c r="D667" s="26"/>
      <c r="E667" s="17"/>
      <c r="F667" s="119" t="str">
        <f>IF(J642="","Your age level psychosocial development",AC647)</f>
        <v>Your age level psychosocial development</v>
      </c>
      <c r="G667" s="119"/>
      <c r="H667" s="119"/>
      <c r="I667" s="119"/>
      <c r="J667" s="119"/>
      <c r="K667" s="119"/>
      <c r="L667" s="119"/>
      <c r="M667" s="119"/>
      <c r="N667" s="119"/>
      <c r="O667" s="17"/>
      <c r="P667" s="22"/>
      <c r="Q667" s="22"/>
      <c r="R667" s="22"/>
      <c r="S667" s="22"/>
      <c r="T667" s="22"/>
      <c r="U667" s="22"/>
      <c r="V667" s="22"/>
      <c r="W667" s="22"/>
      <c r="X667" s="22"/>
      <c r="Y667" s="22"/>
      <c r="Z667" s="22"/>
      <c r="AA667" s="22"/>
      <c r="AB667" s="22"/>
      <c r="AC667" s="22"/>
      <c r="AD667" s="22"/>
      <c r="AE667" s="22"/>
      <c r="AF667" s="22"/>
      <c r="AG667" s="22"/>
      <c r="AH667" s="22"/>
      <c r="AI667" s="22"/>
      <c r="AJ667" s="22"/>
      <c r="AK667" s="22"/>
      <c r="AL667" s="22"/>
      <c r="AM667" s="22"/>
      <c r="AN667" s="22"/>
      <c r="AO667" s="22"/>
      <c r="AP667" s="22"/>
      <c r="AQ667" s="22"/>
      <c r="AR667" s="22"/>
      <c r="AS667" s="22"/>
      <c r="AT667" s="22"/>
      <c r="AU667" s="22"/>
      <c r="AV667" s="22"/>
      <c r="AW667" s="22"/>
      <c r="AX667" s="22"/>
      <c r="AY667" s="22"/>
      <c r="AZ667" s="22"/>
      <c r="BA667" s="22"/>
      <c r="BB667" s="22"/>
      <c r="BC667" s="22"/>
      <c r="BD667" s="22" t="s">
        <v>136</v>
      </c>
    </row>
    <row r="668" spans="1:56" ht="60" customHeight="1" x14ac:dyDescent="0.3">
      <c r="A668" s="26"/>
      <c r="B668" s="185"/>
      <c r="C668" s="185"/>
      <c r="D668" s="26"/>
      <c r="E668" s="17"/>
      <c r="F668" s="119" t="str">
        <f>IF(J642="","Your evolving psychosocial orientation",AC651)</f>
        <v>Your evolving psychosocial orientation</v>
      </c>
      <c r="G668" s="132"/>
      <c r="H668" s="132"/>
      <c r="I668" s="132"/>
      <c r="J668" s="132"/>
      <c r="K668" s="132"/>
      <c r="L668" s="132"/>
      <c r="M668" s="132"/>
      <c r="N668" s="132"/>
      <c r="O668" s="17"/>
      <c r="P668" s="22"/>
      <c r="Q668" s="22"/>
      <c r="R668" s="22"/>
      <c r="S668" s="22"/>
      <c r="T668" s="22"/>
      <c r="U668" s="22"/>
      <c r="V668" s="22"/>
      <c r="W668" s="22"/>
      <c r="X668" s="22"/>
      <c r="Y668" s="22"/>
      <c r="Z668" s="22"/>
      <c r="AA668" s="22"/>
      <c r="AB668" s="22"/>
      <c r="AC668" s="22"/>
      <c r="AD668" s="22"/>
      <c r="AE668" s="22"/>
      <c r="AF668" s="22"/>
      <c r="AG668" s="22"/>
      <c r="AH668" s="22"/>
      <c r="AI668" s="22"/>
      <c r="AJ668" s="22"/>
      <c r="AK668" s="22"/>
      <c r="AL668" s="22"/>
      <c r="AM668" s="22"/>
      <c r="AN668" s="22"/>
      <c r="AO668" s="22"/>
      <c r="AP668" s="22"/>
      <c r="AQ668" s="22"/>
      <c r="AR668" s="22"/>
      <c r="AS668" s="22"/>
      <c r="AT668" s="22"/>
      <c r="AU668" s="22"/>
      <c r="AV668" s="22"/>
      <c r="AW668" s="22"/>
      <c r="AX668" s="22"/>
      <c r="AY668" s="22"/>
      <c r="AZ668" s="22"/>
      <c r="BA668" s="22"/>
      <c r="BB668" s="22"/>
      <c r="BC668" s="22"/>
      <c r="BD668" s="22" t="s">
        <v>136</v>
      </c>
    </row>
    <row r="669" spans="1:56" ht="15" customHeight="1" x14ac:dyDescent="0.3">
      <c r="A669" s="188"/>
      <c r="B669" s="189"/>
      <c r="C669" s="189"/>
      <c r="D669" s="188"/>
      <c r="E669" s="17"/>
      <c r="F669" s="120"/>
      <c r="G669" s="19"/>
      <c r="H669" s="19"/>
      <c r="I669" s="19"/>
      <c r="J669" s="19"/>
      <c r="K669" s="19"/>
      <c r="L669" s="19"/>
      <c r="M669" s="19"/>
      <c r="N669" s="17"/>
      <c r="O669" s="17"/>
      <c r="P669" s="22"/>
      <c r="Q669" s="22"/>
      <c r="R669" s="22"/>
      <c r="S669" s="22"/>
      <c r="T669" s="22"/>
      <c r="U669" s="22"/>
      <c r="V669" s="22"/>
      <c r="W669" s="22"/>
      <c r="X669" s="22"/>
      <c r="Y669" s="22"/>
      <c r="Z669" s="22"/>
      <c r="AA669" s="22"/>
      <c r="AB669" s="22"/>
      <c r="AC669" s="22"/>
      <c r="AD669" s="22"/>
      <c r="AE669" s="22"/>
      <c r="AF669" s="22"/>
      <c r="AG669" s="22"/>
      <c r="AH669" s="22"/>
      <c r="AI669" s="22"/>
      <c r="AJ669" s="22"/>
      <c r="AK669" s="22"/>
      <c r="AL669" s="22"/>
      <c r="AM669" s="22"/>
      <c r="AN669" s="22"/>
      <c r="AO669" s="22"/>
      <c r="AP669" s="22"/>
      <c r="AQ669" s="22"/>
      <c r="AR669" s="22"/>
      <c r="AS669" s="22"/>
      <c r="AT669" s="22"/>
      <c r="AU669" s="22"/>
      <c r="AV669" s="22"/>
      <c r="AW669" s="22"/>
      <c r="AX669" s="22"/>
      <c r="AY669" s="22"/>
      <c r="AZ669" s="22"/>
      <c r="BA669" s="22"/>
      <c r="BB669" s="22"/>
      <c r="BC669" s="22"/>
      <c r="BD669" s="22"/>
    </row>
    <row r="670" spans="1:56" ht="15" customHeight="1" x14ac:dyDescent="0.3">
      <c r="A670" s="188"/>
      <c r="B670" s="189"/>
      <c r="C670" s="189"/>
      <c r="D670" s="188"/>
      <c r="E670" s="17"/>
      <c r="F670" s="190" t="str">
        <f>IF(F668="","","If you need to explore this further, check below on how we can serve you.")</f>
        <v>If you need to explore this further, check below on how we can serve you.</v>
      </c>
      <c r="G670" s="19"/>
      <c r="H670" s="19"/>
      <c r="I670" s="19"/>
      <c r="J670" s="19"/>
      <c r="K670" s="19"/>
      <c r="L670" s="19"/>
      <c r="M670" s="19"/>
      <c r="N670" s="17"/>
      <c r="O670" s="17"/>
      <c r="P670" s="22"/>
      <c r="Q670" s="22"/>
      <c r="R670" s="22"/>
      <c r="S670" s="22"/>
      <c r="T670" s="22"/>
      <c r="U670" s="22"/>
      <c r="V670" s="22"/>
      <c r="W670" s="22"/>
      <c r="X670" s="22"/>
      <c r="Y670" s="22"/>
      <c r="Z670" s="22"/>
      <c r="AA670" s="188"/>
      <c r="AB670" s="188"/>
      <c r="AC670" s="188"/>
      <c r="AD670" s="188"/>
      <c r="AE670" s="188"/>
      <c r="AF670" s="188"/>
      <c r="AG670" s="188"/>
      <c r="AH670" s="188"/>
      <c r="AI670" s="188"/>
      <c r="AJ670" s="188"/>
      <c r="AK670" s="188"/>
      <c r="AL670" s="188"/>
      <c r="AM670" s="188"/>
      <c r="AN670" s="188"/>
      <c r="AO670" s="188"/>
      <c r="AP670" s="188"/>
      <c r="AQ670" s="188"/>
      <c r="AR670" s="188"/>
      <c r="AS670" s="188"/>
      <c r="AT670" s="188"/>
      <c r="AU670" s="188"/>
      <c r="AV670" s="188"/>
      <c r="AW670" s="188"/>
      <c r="AX670" s="188"/>
      <c r="AY670" s="188"/>
      <c r="AZ670" s="188"/>
      <c r="BA670" s="188"/>
      <c r="BB670" s="188"/>
      <c r="BC670" s="188"/>
      <c r="BD670" s="22"/>
    </row>
    <row r="671" spans="1:56" ht="15" customHeight="1" thickBot="1" x14ac:dyDescent="0.35">
      <c r="A671" s="188"/>
      <c r="B671" s="189"/>
      <c r="C671" s="189"/>
      <c r="D671" s="188"/>
      <c r="E671" s="17"/>
      <c r="F671" s="120"/>
      <c r="G671" s="19"/>
      <c r="H671" s="19"/>
      <c r="I671" s="19"/>
      <c r="J671" s="19"/>
      <c r="K671" s="19"/>
      <c r="L671" s="19"/>
      <c r="M671" s="19"/>
      <c r="N671" s="17"/>
      <c r="O671" s="17"/>
      <c r="P671" s="22"/>
      <c r="Q671" s="22"/>
      <c r="R671" s="22"/>
      <c r="S671" s="22"/>
      <c r="T671" s="22"/>
      <c r="U671" s="22"/>
      <c r="V671" s="22"/>
      <c r="W671" s="22"/>
      <c r="X671" s="22"/>
      <c r="Y671" s="22"/>
      <c r="Z671" s="22"/>
      <c r="AA671" s="191"/>
      <c r="AB671" s="191"/>
      <c r="AC671" s="191"/>
      <c r="AD671" s="191"/>
      <c r="AE671" s="191"/>
      <c r="AF671" s="191"/>
      <c r="AG671" s="191"/>
      <c r="AH671" s="191"/>
      <c r="AI671" s="191"/>
      <c r="AJ671" s="191"/>
      <c r="AK671" s="191"/>
      <c r="AL671" s="191"/>
      <c r="AM671" s="191"/>
      <c r="AN671" s="191"/>
      <c r="AO671" s="191"/>
      <c r="AP671" s="191"/>
      <c r="AQ671" s="191"/>
      <c r="AR671" s="191"/>
      <c r="AS671" s="191"/>
      <c r="AT671" s="191"/>
      <c r="AU671" s="191"/>
      <c r="AV671" s="191"/>
      <c r="AW671" s="191"/>
      <c r="AX671" s="191"/>
      <c r="AY671" s="191"/>
      <c r="AZ671" s="191"/>
      <c r="BA671" s="191"/>
      <c r="BB671" s="191"/>
      <c r="BC671" s="191"/>
      <c r="BD671" s="22"/>
    </row>
    <row r="672" spans="1:56" ht="15" thickTop="1" x14ac:dyDescent="0.3">
      <c r="A672" s="22"/>
      <c r="B672" s="192"/>
      <c r="C672" s="192"/>
      <c r="D672" s="22"/>
      <c r="E672" s="22"/>
      <c r="F672" s="22"/>
      <c r="G672" s="193"/>
      <c r="H672" s="193"/>
      <c r="I672" s="193"/>
      <c r="J672" s="193"/>
      <c r="K672" s="193"/>
      <c r="L672" s="193"/>
      <c r="M672" s="193"/>
      <c r="N672" s="22"/>
      <c r="O672" s="22"/>
      <c r="P672" s="22"/>
      <c r="Q672" s="22"/>
      <c r="R672" s="22"/>
      <c r="S672" s="22"/>
      <c r="T672" s="22"/>
      <c r="U672" s="22"/>
      <c r="V672" s="22"/>
      <c r="W672" s="22"/>
      <c r="X672" s="22"/>
      <c r="Y672" s="22"/>
      <c r="Z672" s="22"/>
      <c r="AA672" s="22"/>
      <c r="AB672" s="22"/>
      <c r="AC672" s="22"/>
      <c r="AD672" s="22"/>
      <c r="AE672" s="22"/>
      <c r="AF672" s="22"/>
      <c r="AG672" s="22"/>
      <c r="AH672" s="22"/>
      <c r="AI672" s="22"/>
      <c r="AJ672" s="22"/>
      <c r="AK672" s="22"/>
      <c r="AL672" s="22"/>
      <c r="AM672" s="22"/>
      <c r="AN672" s="22"/>
      <c r="AO672" s="22"/>
      <c r="AP672" s="22"/>
      <c r="AQ672" s="22"/>
      <c r="AR672" s="22"/>
      <c r="AS672" s="22"/>
      <c r="AT672" s="22"/>
      <c r="AU672" s="22"/>
      <c r="AV672" s="22"/>
      <c r="AW672" s="22"/>
      <c r="AX672" s="22"/>
      <c r="AY672" s="22"/>
      <c r="AZ672" s="22"/>
      <c r="BA672" s="22"/>
      <c r="BB672" s="22"/>
      <c r="BC672" s="22"/>
      <c r="BD672" s="22"/>
    </row>
    <row r="673" spans="2:15" s="7" customFormat="1" x14ac:dyDescent="0.3"/>
    <row r="674" spans="2:15" s="147" customFormat="1" ht="39" x14ac:dyDescent="0.3">
      <c r="B674" s="194" t="s">
        <v>464</v>
      </c>
      <c r="C674" s="195"/>
      <c r="G674" s="196"/>
      <c r="H674" s="196"/>
      <c r="I674" s="196"/>
      <c r="J674" s="196"/>
      <c r="K674" s="196"/>
      <c r="L674" s="196"/>
      <c r="M674" s="196"/>
    </row>
    <row r="675" spans="2:15" s="7" customFormat="1" x14ac:dyDescent="0.3"/>
    <row r="676" spans="2:15" s="7" customFormat="1" x14ac:dyDescent="0.3"/>
    <row r="677" spans="2:15" s="7" customFormat="1" x14ac:dyDescent="0.3"/>
    <row r="678" spans="2:15" s="7" customFormat="1" x14ac:dyDescent="0.3"/>
    <row r="679" spans="2:15" s="7" customFormat="1" x14ac:dyDescent="0.3"/>
    <row r="680" spans="2:15" s="7" customFormat="1" x14ac:dyDescent="0.3"/>
    <row r="681" spans="2:15" s="7" customFormat="1" x14ac:dyDescent="0.3"/>
    <row r="682" spans="2:15" s="7" customFormat="1" x14ac:dyDescent="0.3"/>
    <row r="683" spans="2:15" s="7" customFormat="1" x14ac:dyDescent="0.3"/>
    <row r="684" spans="2:15" s="7" customFormat="1" x14ac:dyDescent="0.3"/>
    <row r="685" spans="2:15" s="7" customFormat="1" x14ac:dyDescent="0.3"/>
    <row r="686" spans="2:15" s="7" customFormat="1" x14ac:dyDescent="0.3"/>
    <row r="687" spans="2:15" s="7" customFormat="1" x14ac:dyDescent="0.3"/>
    <row r="688" spans="2:15" s="7" customFormat="1" x14ac:dyDescent="0.3"/>
    <row r="689" s="7" customFormat="1" x14ac:dyDescent="0.3"/>
    <row r="690" s="7" customFormat="1" x14ac:dyDescent="0.3"/>
    <row r="691" s="7" customFormat="1" x14ac:dyDescent="0.3"/>
    <row r="692" s="7" customFormat="1" x14ac:dyDescent="0.3"/>
    <row r="693" s="7" customFormat="1" x14ac:dyDescent="0.3"/>
    <row r="694" s="7" customFormat="1" x14ac:dyDescent="0.3"/>
    <row r="695" s="7" customFormat="1" x14ac:dyDescent="0.3"/>
    <row r="696" s="7" customFormat="1" x14ac:dyDescent="0.3"/>
    <row r="697" s="7" customFormat="1" x14ac:dyDescent="0.3"/>
    <row r="698" s="7" customFormat="1" x14ac:dyDescent="0.3"/>
    <row r="699" s="7" customFormat="1" x14ac:dyDescent="0.3"/>
    <row r="700" s="7" customFormat="1" x14ac:dyDescent="0.3"/>
    <row r="701" s="7" customFormat="1" x14ac:dyDescent="0.3"/>
    <row r="702" s="7" customFormat="1" x14ac:dyDescent="0.3"/>
    <row r="703" s="7" customFormat="1" x14ac:dyDescent="0.3"/>
    <row r="704" s="7" customFormat="1" x14ac:dyDescent="0.3"/>
    <row r="705" s="7" customFormat="1" x14ac:dyDescent="0.3"/>
    <row r="706" s="7" customFormat="1" x14ac:dyDescent="0.3"/>
    <row r="707" s="7" customFormat="1" x14ac:dyDescent="0.3"/>
    <row r="708" s="7" customFormat="1" x14ac:dyDescent="0.3"/>
    <row r="709" s="7" customFormat="1" x14ac:dyDescent="0.3"/>
    <row r="710" s="7" customFormat="1" x14ac:dyDescent="0.3"/>
    <row r="711" s="7" customFormat="1" x14ac:dyDescent="0.3"/>
    <row r="712" s="7" customFormat="1" hidden="1" x14ac:dyDescent="0.3"/>
    <row r="713" s="7" customFormat="1" hidden="1" x14ac:dyDescent="0.3"/>
    <row r="714" s="7" customFormat="1" hidden="1" x14ac:dyDescent="0.3"/>
    <row r="715" s="7" customFormat="1" hidden="1" x14ac:dyDescent="0.3"/>
    <row r="716" s="7" customFormat="1" hidden="1" x14ac:dyDescent="0.3"/>
    <row r="717" s="7" customFormat="1" hidden="1" x14ac:dyDescent="0.3"/>
    <row r="718" s="147" customFormat="1" ht="13.2" hidden="1" x14ac:dyDescent="0.25"/>
    <row r="719" s="7" customFormat="1" hidden="1" x14ac:dyDescent="0.3"/>
    <row r="720" s="147" customFormat="1" ht="13.2" hidden="1" x14ac:dyDescent="0.25"/>
    <row r="721" spans="2:3" s="147" customFormat="1" ht="13.2" hidden="1" x14ac:dyDescent="0.25">
      <c r="B721" s="195"/>
      <c r="C721" s="195"/>
    </row>
    <row r="722" spans="2:3" s="147" customFormat="1" ht="13.2" hidden="1" x14ac:dyDescent="0.25">
      <c r="B722" s="195"/>
      <c r="C722" s="195"/>
    </row>
    <row r="723" spans="2:3" s="147" customFormat="1" ht="18.600000000000001" hidden="1" x14ac:dyDescent="0.25">
      <c r="B723" s="197" t="s">
        <v>465</v>
      </c>
      <c r="C723" s="197" t="s">
        <v>466</v>
      </c>
    </row>
    <row r="724" spans="2:3" s="147" customFormat="1" ht="13.2" hidden="1" x14ac:dyDescent="0.25">
      <c r="B724" s="195"/>
      <c r="C724" s="195"/>
    </row>
    <row r="725" spans="2:3" s="147" customFormat="1" ht="13.2" hidden="1" x14ac:dyDescent="0.25">
      <c r="B725" s="195"/>
      <c r="C725" s="195"/>
    </row>
    <row r="726" spans="2:3" s="147" customFormat="1" ht="13.2" hidden="1" x14ac:dyDescent="0.25">
      <c r="B726" s="195"/>
      <c r="C726" s="195"/>
    </row>
    <row r="727" spans="2:3" s="147" customFormat="1" ht="13.2" hidden="1" x14ac:dyDescent="0.25">
      <c r="B727" s="195"/>
      <c r="C727" s="195"/>
    </row>
    <row r="728" spans="2:3" s="147" customFormat="1" ht="18.600000000000001" hidden="1" x14ac:dyDescent="0.25">
      <c r="B728" s="197" t="s">
        <v>467</v>
      </c>
      <c r="C728" s="197" t="s">
        <v>468</v>
      </c>
    </row>
    <row r="729" spans="2:3" s="147" customFormat="1" ht="13.2" hidden="1" x14ac:dyDescent="0.25">
      <c r="B729" s="195"/>
      <c r="C729" s="195"/>
    </row>
    <row r="730" spans="2:3" s="147" customFormat="1" ht="13.2" hidden="1" x14ac:dyDescent="0.25">
      <c r="B730" s="195"/>
      <c r="C730" s="195"/>
    </row>
    <row r="731" spans="2:3" s="147" customFormat="1" ht="13.2" hidden="1" x14ac:dyDescent="0.25">
      <c r="B731" s="195"/>
      <c r="C731" s="195"/>
    </row>
    <row r="732" spans="2:3" s="147" customFormat="1" ht="13.2" hidden="1" x14ac:dyDescent="0.25">
      <c r="B732" s="195"/>
      <c r="C732" s="195"/>
    </row>
    <row r="733" spans="2:3" s="147" customFormat="1" ht="18.600000000000001" hidden="1" x14ac:dyDescent="0.25">
      <c r="B733" s="197" t="s">
        <v>469</v>
      </c>
      <c r="C733" s="197" t="s">
        <v>470</v>
      </c>
    </row>
    <row r="734" spans="2:3" s="147" customFormat="1" ht="13.2" hidden="1" x14ac:dyDescent="0.25">
      <c r="B734" s="195"/>
      <c r="C734" s="195"/>
    </row>
    <row r="735" spans="2:3" s="147" customFormat="1" ht="13.2" hidden="1" x14ac:dyDescent="0.25">
      <c r="B735" s="195"/>
      <c r="C735" s="195"/>
    </row>
    <row r="736" spans="2:3" s="147" customFormat="1" ht="13.2" hidden="1" x14ac:dyDescent="0.25">
      <c r="B736" s="195"/>
      <c r="C736" s="195"/>
    </row>
    <row r="737" spans="2:3" s="147" customFormat="1" ht="13.2" hidden="1" x14ac:dyDescent="0.25">
      <c r="B737" s="195"/>
      <c r="C737" s="195"/>
    </row>
    <row r="738" spans="2:3" s="147" customFormat="1" ht="18.600000000000001" hidden="1" x14ac:dyDescent="0.25">
      <c r="B738" s="197" t="s">
        <v>471</v>
      </c>
      <c r="C738" s="197" t="s">
        <v>472</v>
      </c>
    </row>
    <row r="739" spans="2:3" s="147" customFormat="1" ht="13.2" hidden="1" x14ac:dyDescent="0.25">
      <c r="B739" s="195"/>
      <c r="C739" s="195"/>
    </row>
    <row r="740" spans="2:3" s="147" customFormat="1" ht="13.2" hidden="1" x14ac:dyDescent="0.25">
      <c r="B740" s="195"/>
      <c r="C740" s="195"/>
    </row>
    <row r="741" spans="2:3" s="147" customFormat="1" ht="13.2" hidden="1" x14ac:dyDescent="0.25">
      <c r="B741" s="195"/>
      <c r="C741" s="195"/>
    </row>
    <row r="742" spans="2:3" s="147" customFormat="1" ht="13.2" hidden="1" x14ac:dyDescent="0.25">
      <c r="B742" s="195"/>
      <c r="C742" s="195"/>
    </row>
    <row r="743" spans="2:3" s="147" customFormat="1" ht="13.2" hidden="1" x14ac:dyDescent="0.25">
      <c r="B743" s="195"/>
      <c r="C743" s="195"/>
    </row>
    <row r="744" spans="2:3" s="147" customFormat="1" ht="13.2" hidden="1" x14ac:dyDescent="0.25">
      <c r="B744" s="195"/>
      <c r="C744" s="195"/>
    </row>
    <row r="745" spans="2:3" s="147" customFormat="1" ht="13.2" hidden="1" x14ac:dyDescent="0.25">
      <c r="B745" s="195"/>
      <c r="C745" s="195"/>
    </row>
    <row r="746" spans="2:3" s="147" customFormat="1" ht="13.2" hidden="1" x14ac:dyDescent="0.25">
      <c r="B746" s="195"/>
      <c r="C746" s="195"/>
    </row>
    <row r="747" spans="2:3" s="147" customFormat="1" ht="13.2" hidden="1" x14ac:dyDescent="0.25">
      <c r="B747" s="195"/>
      <c r="C747" s="195"/>
    </row>
    <row r="748" spans="2:3" s="147" customFormat="1" ht="13.2" hidden="1" x14ac:dyDescent="0.25">
      <c r="B748" s="195"/>
      <c r="C748" s="195"/>
    </row>
    <row r="749" spans="2:3" s="147" customFormat="1" ht="13.2" hidden="1" x14ac:dyDescent="0.25">
      <c r="B749" s="195"/>
      <c r="C749" s="195"/>
    </row>
    <row r="750" spans="2:3" s="147" customFormat="1" ht="13.2" hidden="1" x14ac:dyDescent="0.25">
      <c r="B750" s="195"/>
      <c r="C750" s="195"/>
    </row>
    <row r="751" spans="2:3" s="147" customFormat="1" ht="13.2" hidden="1" x14ac:dyDescent="0.25">
      <c r="B751" s="195"/>
      <c r="C751" s="195"/>
    </row>
    <row r="752" spans="2:3" s="147" customFormat="1" ht="13.2" hidden="1" x14ac:dyDescent="0.25">
      <c r="B752" s="195" t="s">
        <v>473</v>
      </c>
      <c r="C752" s="195"/>
    </row>
    <row r="753" spans="2:2" s="195" customFormat="1" ht="13.2" hidden="1" x14ac:dyDescent="0.3"/>
    <row r="754" spans="2:2" s="195" customFormat="1" ht="13.2" hidden="1" x14ac:dyDescent="0.3"/>
    <row r="755" spans="2:2" s="195" customFormat="1" ht="13.2" hidden="1" x14ac:dyDescent="0.3"/>
    <row r="756" spans="2:2" s="195" customFormat="1" ht="13.2" hidden="1" x14ac:dyDescent="0.3"/>
    <row r="757" spans="2:2" s="195" customFormat="1" ht="20.399999999999999" x14ac:dyDescent="0.3">
      <c r="B757" s="198" t="s">
        <v>474</v>
      </c>
    </row>
    <row r="758" spans="2:2" s="7" customFormat="1" x14ac:dyDescent="0.3"/>
    <row r="759" spans="2:2" s="7" customFormat="1" x14ac:dyDescent="0.3"/>
    <row r="760" spans="2:2" s="7" customFormat="1" x14ac:dyDescent="0.3"/>
    <row r="761" spans="2:2" s="7" customFormat="1" x14ac:dyDescent="0.3"/>
    <row r="762" spans="2:2" s="7" customFormat="1" x14ac:dyDescent="0.3"/>
    <row r="763" spans="2:2" s="7" customFormat="1" x14ac:dyDescent="0.3"/>
    <row r="764" spans="2:2" s="7" customFormat="1" x14ac:dyDescent="0.3"/>
    <row r="765" spans="2:2" s="7" customFormat="1" x14ac:dyDescent="0.3"/>
    <row r="766" spans="2:2" s="7" customFormat="1" x14ac:dyDescent="0.3"/>
    <row r="767" spans="2:2" s="7" customFormat="1" x14ac:dyDescent="0.3"/>
    <row r="768" spans="2:2" s="7" customFormat="1" x14ac:dyDescent="0.3"/>
    <row r="769" s="7" customFormat="1" x14ac:dyDescent="0.3"/>
    <row r="770" s="7" customFormat="1" x14ac:dyDescent="0.3"/>
    <row r="771" s="7" customFormat="1" x14ac:dyDescent="0.3"/>
    <row r="772" s="7" customFormat="1" x14ac:dyDescent="0.3"/>
    <row r="773" s="7" customFormat="1" x14ac:dyDescent="0.3"/>
    <row r="774" s="7" customFormat="1" x14ac:dyDescent="0.3"/>
    <row r="775" s="7" customFormat="1" x14ac:dyDescent="0.3"/>
    <row r="776" s="7" customFormat="1" x14ac:dyDescent="0.3"/>
    <row r="777" s="7" customFormat="1" x14ac:dyDescent="0.3"/>
    <row r="778" s="7" customFormat="1" x14ac:dyDescent="0.3"/>
    <row r="779" s="7" customFormat="1" x14ac:dyDescent="0.3"/>
    <row r="780" s="7" customFormat="1" x14ac:dyDescent="0.3"/>
    <row r="781" s="7" customFormat="1" x14ac:dyDescent="0.3"/>
    <row r="782" s="7" customFormat="1" x14ac:dyDescent="0.3"/>
    <row r="783" s="7" customFormat="1" x14ac:dyDescent="0.3"/>
    <row r="784" s="7" customFormat="1" x14ac:dyDescent="0.3"/>
    <row r="785" s="7" customFormat="1" x14ac:dyDescent="0.3"/>
    <row r="786" s="7" customFormat="1" x14ac:dyDescent="0.3"/>
    <row r="787" s="7" customFormat="1" x14ac:dyDescent="0.3"/>
    <row r="788" s="7" customFormat="1" x14ac:dyDescent="0.3"/>
    <row r="789" s="7" customFormat="1" x14ac:dyDescent="0.3"/>
    <row r="790" s="7" customFormat="1" x14ac:dyDescent="0.3"/>
    <row r="791" s="7" customFormat="1" x14ac:dyDescent="0.3"/>
    <row r="792" s="7" customFormat="1" x14ac:dyDescent="0.3"/>
    <row r="793" s="7" customFormat="1" x14ac:dyDescent="0.3"/>
    <row r="794" s="7" customFormat="1" x14ac:dyDescent="0.3"/>
    <row r="795" s="7" customFormat="1" x14ac:dyDescent="0.3"/>
    <row r="796" s="7" customFormat="1" x14ac:dyDescent="0.3"/>
    <row r="797" s="7" customFormat="1" x14ac:dyDescent="0.3"/>
    <row r="798" s="7" customFormat="1" x14ac:dyDescent="0.3"/>
    <row r="799" s="7" customFormat="1" x14ac:dyDescent="0.3"/>
    <row r="800" s="7" customFormat="1" x14ac:dyDescent="0.3"/>
    <row r="801" spans="2:2" s="7" customFormat="1" x14ac:dyDescent="0.3"/>
    <row r="802" spans="2:2" s="7" customFormat="1" x14ac:dyDescent="0.3"/>
    <row r="803" spans="2:2" s="7" customFormat="1" x14ac:dyDescent="0.3"/>
    <row r="804" spans="2:2" s="7" customFormat="1" x14ac:dyDescent="0.3"/>
    <row r="805" spans="2:2" s="7" customFormat="1" x14ac:dyDescent="0.3"/>
    <row r="806" spans="2:2" s="7" customFormat="1" x14ac:dyDescent="0.3"/>
    <row r="807" spans="2:2" s="7" customFormat="1" x14ac:dyDescent="0.3"/>
    <row r="808" spans="2:2" s="7" customFormat="1" x14ac:dyDescent="0.3"/>
    <row r="809" spans="2:2" s="7" customFormat="1" x14ac:dyDescent="0.3"/>
    <row r="810" spans="2:2" s="7" customFormat="1" x14ac:dyDescent="0.3"/>
    <row r="811" spans="2:2" s="195" customFormat="1" ht="20.399999999999999" hidden="1" x14ac:dyDescent="0.3">
      <c r="B811" s="198" t="s">
        <v>475</v>
      </c>
    </row>
    <row r="812" spans="2:2" s="195" customFormat="1" hidden="1" x14ac:dyDescent="0.3">
      <c r="B812" s="7"/>
    </row>
    <row r="813" spans="2:2" s="195" customFormat="1" x14ac:dyDescent="0.3"/>
    <row r="814" spans="2:2" s="7" customFormat="1" x14ac:dyDescent="0.3"/>
    <row r="815" spans="2:2" s="7" customFormat="1" x14ac:dyDescent="0.3"/>
    <row r="816" spans="2:2" s="7" customFormat="1" x14ac:dyDescent="0.3"/>
    <row r="817" s="7" customFormat="1" x14ac:dyDescent="0.3"/>
    <row r="818" s="7" customFormat="1" x14ac:dyDescent="0.3"/>
    <row r="819" s="7" customFormat="1" x14ac:dyDescent="0.3"/>
    <row r="820" s="7" customFormat="1" x14ac:dyDescent="0.3"/>
    <row r="821" s="7" customFormat="1" x14ac:dyDescent="0.3"/>
    <row r="822" s="7" customFormat="1" x14ac:dyDescent="0.3"/>
    <row r="823" s="7" customFormat="1" x14ac:dyDescent="0.3"/>
    <row r="824" s="7" customFormat="1" x14ac:dyDescent="0.3"/>
    <row r="825" s="7" customFormat="1" x14ac:dyDescent="0.3"/>
    <row r="826" s="7" customFormat="1" x14ac:dyDescent="0.3"/>
    <row r="827" s="7" customFormat="1" x14ac:dyDescent="0.3"/>
    <row r="828" s="7" customFormat="1" x14ac:dyDescent="0.3"/>
    <row r="829" s="7" customFormat="1" x14ac:dyDescent="0.3"/>
    <row r="830" s="7" customFormat="1" x14ac:dyDescent="0.3"/>
    <row r="831" s="7" customFormat="1" x14ac:dyDescent="0.3"/>
    <row r="832" s="7" customFormat="1" x14ac:dyDescent="0.3"/>
    <row r="833" s="7" customFormat="1" x14ac:dyDescent="0.3"/>
    <row r="834" s="7" customFormat="1" x14ac:dyDescent="0.3"/>
    <row r="835" s="7" customFormat="1" x14ac:dyDescent="0.3"/>
    <row r="836" s="7" customFormat="1" x14ac:dyDescent="0.3"/>
    <row r="837" s="7" customFormat="1" x14ac:dyDescent="0.3"/>
    <row r="838" s="7" customFormat="1" x14ac:dyDescent="0.3"/>
    <row r="839" s="7" customFormat="1" x14ac:dyDescent="0.3"/>
    <row r="840" s="7" customFormat="1" x14ac:dyDescent="0.3"/>
    <row r="841" s="7" customFormat="1" x14ac:dyDescent="0.3"/>
    <row r="842" s="7" customFormat="1" x14ac:dyDescent="0.3"/>
    <row r="843" s="7" customFormat="1" x14ac:dyDescent="0.3"/>
    <row r="844" s="7" customFormat="1" x14ac:dyDescent="0.3"/>
    <row r="845" s="7" customFormat="1" x14ac:dyDescent="0.3"/>
    <row r="846" s="7" customFormat="1" x14ac:dyDescent="0.3"/>
    <row r="847" s="7" customFormat="1" x14ac:dyDescent="0.3"/>
    <row r="848" s="7" customFormat="1" x14ac:dyDescent="0.3"/>
    <row r="849" s="7" customFormat="1" x14ac:dyDescent="0.3"/>
    <row r="850" s="7" customFormat="1" x14ac:dyDescent="0.3"/>
    <row r="851" s="7" customFormat="1" x14ac:dyDescent="0.3"/>
    <row r="852" s="7" customFormat="1" x14ac:dyDescent="0.3"/>
    <row r="853" s="7" customFormat="1" x14ac:dyDescent="0.3"/>
    <row r="854" s="7" customFormat="1" x14ac:dyDescent="0.3"/>
    <row r="855" s="7" customFormat="1" x14ac:dyDescent="0.3"/>
    <row r="856" s="7" customFormat="1" x14ac:dyDescent="0.3"/>
    <row r="857" s="7" customFormat="1" x14ac:dyDescent="0.3"/>
  </sheetData>
  <mergeCells count="250">
    <mergeCell ref="F668:N668"/>
    <mergeCell ref="B655:C657"/>
    <mergeCell ref="B662:C664"/>
    <mergeCell ref="J663:J664"/>
    <mergeCell ref="B665:C666"/>
    <mergeCell ref="F666:N666"/>
    <mergeCell ref="B667:C667"/>
    <mergeCell ref="F667:N667"/>
    <mergeCell ref="J631:J632"/>
    <mergeCell ref="F634:N634"/>
    <mergeCell ref="B635:C639"/>
    <mergeCell ref="F635:N635"/>
    <mergeCell ref="F636:N636"/>
    <mergeCell ref="B640:C642"/>
    <mergeCell ref="B610:C612"/>
    <mergeCell ref="B613:B614"/>
    <mergeCell ref="C613:C614"/>
    <mergeCell ref="B621:C623"/>
    <mergeCell ref="B624:B626"/>
    <mergeCell ref="C624:C626"/>
    <mergeCell ref="B601:B604"/>
    <mergeCell ref="C601:C603"/>
    <mergeCell ref="F602:N602"/>
    <mergeCell ref="F603:N603"/>
    <mergeCell ref="C604:C606"/>
    <mergeCell ref="F604:N604"/>
    <mergeCell ref="B578:C581"/>
    <mergeCell ref="B582:C585"/>
    <mergeCell ref="B586:B592"/>
    <mergeCell ref="B593:B595"/>
    <mergeCell ref="B597:B600"/>
    <mergeCell ref="J599:J600"/>
    <mergeCell ref="J567:J568"/>
    <mergeCell ref="C570:C571"/>
    <mergeCell ref="F570:N570"/>
    <mergeCell ref="F571:N571"/>
    <mergeCell ref="B572:C574"/>
    <mergeCell ref="F572:N572"/>
    <mergeCell ref="B549:C550"/>
    <mergeCell ref="B551:B554"/>
    <mergeCell ref="C551:C554"/>
    <mergeCell ref="B555:B560"/>
    <mergeCell ref="C555:C560"/>
    <mergeCell ref="B561:B569"/>
    <mergeCell ref="C538:C540"/>
    <mergeCell ref="F538:N538"/>
    <mergeCell ref="F539:N539"/>
    <mergeCell ref="F540:N540"/>
    <mergeCell ref="B541:C543"/>
    <mergeCell ref="B546:C548"/>
    <mergeCell ref="B507:B511"/>
    <mergeCell ref="F507:N507"/>
    <mergeCell ref="F508:N508"/>
    <mergeCell ref="C514:C526"/>
    <mergeCell ref="B527:B537"/>
    <mergeCell ref="J535:J536"/>
    <mergeCell ref="B476:C477"/>
    <mergeCell ref="F476:N476"/>
    <mergeCell ref="B482:B483"/>
    <mergeCell ref="B489:B497"/>
    <mergeCell ref="C498:C506"/>
    <mergeCell ref="J503:J504"/>
    <mergeCell ref="F506:N506"/>
    <mergeCell ref="B460:C464"/>
    <mergeCell ref="B466:C470"/>
    <mergeCell ref="J471:J472"/>
    <mergeCell ref="B472:C474"/>
    <mergeCell ref="F474:N474"/>
    <mergeCell ref="B475:C475"/>
    <mergeCell ref="F475:N475"/>
    <mergeCell ref="J439:J440"/>
    <mergeCell ref="F442:N442"/>
    <mergeCell ref="F443:N443"/>
    <mergeCell ref="F444:N444"/>
    <mergeCell ref="B450:C451"/>
    <mergeCell ref="B454:C458"/>
    <mergeCell ref="F412:N412"/>
    <mergeCell ref="B418:C418"/>
    <mergeCell ref="B421:C423"/>
    <mergeCell ref="B426:C428"/>
    <mergeCell ref="B431:C433"/>
    <mergeCell ref="B436:C438"/>
    <mergeCell ref="B390:C391"/>
    <mergeCell ref="B393:C394"/>
    <mergeCell ref="B396:C399"/>
    <mergeCell ref="J407:J408"/>
    <mergeCell ref="F410:N410"/>
    <mergeCell ref="F411:N411"/>
    <mergeCell ref="B378:B380"/>
    <mergeCell ref="C378:C380"/>
    <mergeCell ref="F378:N378"/>
    <mergeCell ref="F379:N379"/>
    <mergeCell ref="F380:N380"/>
    <mergeCell ref="B386:C388"/>
    <mergeCell ref="B348:C350"/>
    <mergeCell ref="F348:N348"/>
    <mergeCell ref="B354:C356"/>
    <mergeCell ref="B358:B367"/>
    <mergeCell ref="B368:C372"/>
    <mergeCell ref="B373:C377"/>
    <mergeCell ref="J375:J376"/>
    <mergeCell ref="B322:C324"/>
    <mergeCell ref="B325:B331"/>
    <mergeCell ref="B332:B338"/>
    <mergeCell ref="B339:C343"/>
    <mergeCell ref="J343:J344"/>
    <mergeCell ref="C344:C347"/>
    <mergeCell ref="F346:N346"/>
    <mergeCell ref="F347:N347"/>
    <mergeCell ref="C308:C313"/>
    <mergeCell ref="J311:J312"/>
    <mergeCell ref="C314:C315"/>
    <mergeCell ref="F314:N314"/>
    <mergeCell ref="F315:N315"/>
    <mergeCell ref="B316:B318"/>
    <mergeCell ref="F316:N316"/>
    <mergeCell ref="B284:C284"/>
    <mergeCell ref="F284:N284"/>
    <mergeCell ref="B285:C285"/>
    <mergeCell ref="B290:B295"/>
    <mergeCell ref="B297:C301"/>
    <mergeCell ref="B303:C307"/>
    <mergeCell ref="B272:C275"/>
    <mergeCell ref="B277:C278"/>
    <mergeCell ref="B279:B283"/>
    <mergeCell ref="J279:J280"/>
    <mergeCell ref="F282:N282"/>
    <mergeCell ref="F283:N283"/>
    <mergeCell ref="B249:B251"/>
    <mergeCell ref="F250:N250"/>
    <mergeCell ref="F251:N251"/>
    <mergeCell ref="F252:N252"/>
    <mergeCell ref="B253:C253"/>
    <mergeCell ref="C258:C270"/>
    <mergeCell ref="B220:C220"/>
    <mergeCell ref="F220:N220"/>
    <mergeCell ref="C226:C238"/>
    <mergeCell ref="B240:C246"/>
    <mergeCell ref="B247:C248"/>
    <mergeCell ref="J247:J248"/>
    <mergeCell ref="B212:C213"/>
    <mergeCell ref="B214:B217"/>
    <mergeCell ref="J215:J216"/>
    <mergeCell ref="B218:B219"/>
    <mergeCell ref="F218:N218"/>
    <mergeCell ref="F219:N219"/>
    <mergeCell ref="B187:B188"/>
    <mergeCell ref="F187:N187"/>
    <mergeCell ref="F188:N188"/>
    <mergeCell ref="B189:C190"/>
    <mergeCell ref="C194:C205"/>
    <mergeCell ref="B207:C210"/>
    <mergeCell ref="C162:C174"/>
    <mergeCell ref="B176:C179"/>
    <mergeCell ref="B180:C181"/>
    <mergeCell ref="B183:B186"/>
    <mergeCell ref="J183:J184"/>
    <mergeCell ref="F186:N186"/>
    <mergeCell ref="B137:C140"/>
    <mergeCell ref="J151:J152"/>
    <mergeCell ref="F154:N154"/>
    <mergeCell ref="F155:N155"/>
    <mergeCell ref="B156:C158"/>
    <mergeCell ref="F156:N156"/>
    <mergeCell ref="J119:J120"/>
    <mergeCell ref="B122:C122"/>
    <mergeCell ref="F122:N122"/>
    <mergeCell ref="B123:C123"/>
    <mergeCell ref="F123:N123"/>
    <mergeCell ref="B124:C125"/>
    <mergeCell ref="F124:N124"/>
    <mergeCell ref="B98:C100"/>
    <mergeCell ref="B110:C111"/>
    <mergeCell ref="B112:C113"/>
    <mergeCell ref="B114:C115"/>
    <mergeCell ref="B116:C117"/>
    <mergeCell ref="B118:C121"/>
    <mergeCell ref="C80:C89"/>
    <mergeCell ref="J87:J88"/>
    <mergeCell ref="B90:C90"/>
    <mergeCell ref="F90:N90"/>
    <mergeCell ref="F91:N91"/>
    <mergeCell ref="F92:N93"/>
    <mergeCell ref="B93:C94"/>
    <mergeCell ref="F59:N59"/>
    <mergeCell ref="F60:N60"/>
    <mergeCell ref="B61:C62"/>
    <mergeCell ref="B66:C67"/>
    <mergeCell ref="B69:B77"/>
    <mergeCell ref="B78:C79"/>
    <mergeCell ref="B37:B46"/>
    <mergeCell ref="B47:C48"/>
    <mergeCell ref="C50:C57"/>
    <mergeCell ref="J55:J56"/>
    <mergeCell ref="B58:C58"/>
    <mergeCell ref="F58:N58"/>
    <mergeCell ref="M26:N26"/>
    <mergeCell ref="G27:L27"/>
    <mergeCell ref="M27:N27"/>
    <mergeCell ref="G28:L28"/>
    <mergeCell ref="M28:N28"/>
    <mergeCell ref="B34:C35"/>
    <mergeCell ref="G22:L22"/>
    <mergeCell ref="M22:N22"/>
    <mergeCell ref="G23:L23"/>
    <mergeCell ref="M23:N23"/>
    <mergeCell ref="M24:N24"/>
    <mergeCell ref="M25:N25"/>
    <mergeCell ref="G19:L19"/>
    <mergeCell ref="M19:N19"/>
    <mergeCell ref="G20:L20"/>
    <mergeCell ref="M20:N20"/>
    <mergeCell ref="G21:L21"/>
    <mergeCell ref="M21:N21"/>
    <mergeCell ref="G16:L16"/>
    <mergeCell ref="M16:N16"/>
    <mergeCell ref="G17:L17"/>
    <mergeCell ref="M17:N17"/>
    <mergeCell ref="G18:L18"/>
    <mergeCell ref="M18:N18"/>
    <mergeCell ref="G13:L13"/>
    <mergeCell ref="M13:N13"/>
    <mergeCell ref="G14:L14"/>
    <mergeCell ref="M14:N14"/>
    <mergeCell ref="G15:L15"/>
    <mergeCell ref="M15:N15"/>
    <mergeCell ref="G9:L9"/>
    <mergeCell ref="M9:N9"/>
    <mergeCell ref="B10:B13"/>
    <mergeCell ref="C10:C13"/>
    <mergeCell ref="G10:L10"/>
    <mergeCell ref="M10:N10"/>
    <mergeCell ref="G11:L11"/>
    <mergeCell ref="M11:N11"/>
    <mergeCell ref="G12:L12"/>
    <mergeCell ref="M12:N12"/>
    <mergeCell ref="B6:C7"/>
    <mergeCell ref="G6:L6"/>
    <mergeCell ref="M6:N6"/>
    <mergeCell ref="G7:L7"/>
    <mergeCell ref="M7:N7"/>
    <mergeCell ref="G8:L8"/>
    <mergeCell ref="M8:N8"/>
    <mergeCell ref="M2:N2"/>
    <mergeCell ref="B3:C3"/>
    <mergeCell ref="B4:C5"/>
    <mergeCell ref="G4:L4"/>
    <mergeCell ref="M4:N4"/>
    <mergeCell ref="G5:L5"/>
    <mergeCell ref="M5:N5"/>
  </mergeCells>
  <conditionalFormatting sqref="F58:N58">
    <cfRule type="containsText" dxfId="59" priority="60" operator="containsText" text="psychosocial relationships">
      <formula>NOT(ISERROR(SEARCH("psychosocial relationships",F58)))</formula>
    </cfRule>
  </conditionalFormatting>
  <conditionalFormatting sqref="F59:N59">
    <cfRule type="containsText" dxfId="58" priority="59" operator="containsText" text="age level">
      <formula>NOT(ISERROR(SEARCH("age level",F59)))</formula>
    </cfRule>
  </conditionalFormatting>
  <conditionalFormatting sqref="F60:N60">
    <cfRule type="containsText" dxfId="57" priority="58" operator="containsText" text="evolving">
      <formula>NOT(ISERROR(SEARCH("evolving",F60)))</formula>
    </cfRule>
  </conditionalFormatting>
  <conditionalFormatting sqref="F90:N90">
    <cfRule type="containsText" dxfId="56" priority="57" operator="containsText" text="psychosocial relationships">
      <formula>NOT(ISERROR(SEARCH("psychosocial relationships",F90)))</formula>
    </cfRule>
  </conditionalFormatting>
  <conditionalFormatting sqref="F91:N91">
    <cfRule type="containsText" dxfId="55" priority="56" operator="containsText" text="age level">
      <formula>NOT(ISERROR(SEARCH("age level",F91)))</formula>
    </cfRule>
  </conditionalFormatting>
  <conditionalFormatting sqref="F92">
    <cfRule type="containsText" dxfId="54" priority="55" operator="containsText" text="evolving">
      <formula>NOT(ISERROR(SEARCH("evolving",F92)))</formula>
    </cfRule>
  </conditionalFormatting>
  <conditionalFormatting sqref="F122:N122">
    <cfRule type="containsText" dxfId="53" priority="54" operator="containsText" text="psychosocial relationships">
      <formula>NOT(ISERROR(SEARCH("psychosocial relationships",F122)))</formula>
    </cfRule>
  </conditionalFormatting>
  <conditionalFormatting sqref="F123:N123">
    <cfRule type="containsText" dxfId="52" priority="53" operator="containsText" text="age level">
      <formula>NOT(ISERROR(SEARCH("age level",F123)))</formula>
    </cfRule>
  </conditionalFormatting>
  <conditionalFormatting sqref="F124:N124">
    <cfRule type="containsText" dxfId="51" priority="52" operator="containsText" text="evolving">
      <formula>NOT(ISERROR(SEARCH("evolving",F124)))</formula>
    </cfRule>
  </conditionalFormatting>
  <conditionalFormatting sqref="F154:N154">
    <cfRule type="containsText" dxfId="50" priority="51" operator="containsText" text="psychosocial relationships">
      <formula>NOT(ISERROR(SEARCH("psychosocial relationships",F154)))</formula>
    </cfRule>
  </conditionalFormatting>
  <conditionalFormatting sqref="F155:N155">
    <cfRule type="containsText" dxfId="49" priority="50" operator="containsText" text="age level">
      <formula>NOT(ISERROR(SEARCH("age level",F155)))</formula>
    </cfRule>
  </conditionalFormatting>
  <conditionalFormatting sqref="F156:N156">
    <cfRule type="containsText" dxfId="48" priority="49" operator="containsText" text="evolving">
      <formula>NOT(ISERROR(SEARCH("evolving",F156)))</formula>
    </cfRule>
  </conditionalFormatting>
  <conditionalFormatting sqref="F186:N186">
    <cfRule type="containsText" dxfId="47" priority="48" operator="containsText" text="psychosocial relationships">
      <formula>NOT(ISERROR(SEARCH("psychosocial relationships",F186)))</formula>
    </cfRule>
  </conditionalFormatting>
  <conditionalFormatting sqref="F187:N187">
    <cfRule type="containsText" dxfId="46" priority="47" operator="containsText" text="age level">
      <formula>NOT(ISERROR(SEARCH("age level",F187)))</formula>
    </cfRule>
  </conditionalFormatting>
  <conditionalFormatting sqref="F218:N218">
    <cfRule type="containsText" dxfId="45" priority="46" operator="containsText" text="psychosocial relationships">
      <formula>NOT(ISERROR(SEARCH("psychosocial relationships",F218)))</formula>
    </cfRule>
  </conditionalFormatting>
  <conditionalFormatting sqref="F219:N219">
    <cfRule type="containsText" dxfId="44" priority="45" operator="containsText" text="age level">
      <formula>NOT(ISERROR(SEARCH("age level",F219)))</formula>
    </cfRule>
  </conditionalFormatting>
  <conditionalFormatting sqref="F250:N250">
    <cfRule type="containsText" dxfId="43" priority="44" operator="containsText" text="psychosocial relationships">
      <formula>NOT(ISERROR(SEARCH("psychosocial relationships",F250)))</formula>
    </cfRule>
  </conditionalFormatting>
  <conditionalFormatting sqref="F251:N251">
    <cfRule type="containsText" dxfId="42" priority="43" operator="containsText" text="age level">
      <formula>NOT(ISERROR(SEARCH("age level",F251)))</formula>
    </cfRule>
  </conditionalFormatting>
  <conditionalFormatting sqref="F282:N282">
    <cfRule type="containsText" dxfId="41" priority="42" operator="containsText" text="psychosocial relationships">
      <formula>NOT(ISERROR(SEARCH("psychosocial relationships",F282)))</formula>
    </cfRule>
  </conditionalFormatting>
  <conditionalFormatting sqref="F283:N283">
    <cfRule type="containsText" dxfId="40" priority="41" operator="containsText" text="age level">
      <formula>NOT(ISERROR(SEARCH("age level",F283)))</formula>
    </cfRule>
  </conditionalFormatting>
  <conditionalFormatting sqref="F314:N314">
    <cfRule type="containsText" dxfId="39" priority="40" operator="containsText" text="psychosocial relationships">
      <formula>NOT(ISERROR(SEARCH("psychosocial relationships",F314)))</formula>
    </cfRule>
  </conditionalFormatting>
  <conditionalFormatting sqref="F315:N315">
    <cfRule type="containsText" dxfId="38" priority="39" operator="containsText" text="age level">
      <formula>NOT(ISERROR(SEARCH("age level",F315)))</formula>
    </cfRule>
  </conditionalFormatting>
  <conditionalFormatting sqref="F346:N346">
    <cfRule type="containsText" dxfId="37" priority="38" operator="containsText" text="psychosocial relationships">
      <formula>NOT(ISERROR(SEARCH("psychosocial relationships",F346)))</formula>
    </cfRule>
  </conditionalFormatting>
  <conditionalFormatting sqref="F347:N347">
    <cfRule type="containsText" dxfId="36" priority="37" operator="containsText" text="age level">
      <formula>NOT(ISERROR(SEARCH("age level",F347)))</formula>
    </cfRule>
  </conditionalFormatting>
  <conditionalFormatting sqref="F378:N378">
    <cfRule type="containsText" dxfId="35" priority="36" operator="containsText" text="psychosocial relationships">
      <formula>NOT(ISERROR(SEARCH("psychosocial relationships",F378)))</formula>
    </cfRule>
  </conditionalFormatting>
  <conditionalFormatting sqref="F379:N379">
    <cfRule type="containsText" dxfId="34" priority="35" operator="containsText" text="age level">
      <formula>NOT(ISERROR(SEARCH("age level",F379)))</formula>
    </cfRule>
  </conditionalFormatting>
  <conditionalFormatting sqref="F410:N410">
    <cfRule type="containsText" dxfId="33" priority="34" operator="containsText" text="psychosocial relationships">
      <formula>NOT(ISERROR(SEARCH("psychosocial relationships",F410)))</formula>
    </cfRule>
  </conditionalFormatting>
  <conditionalFormatting sqref="F411:N411">
    <cfRule type="containsText" dxfId="32" priority="33" operator="containsText" text="age level">
      <formula>NOT(ISERROR(SEARCH("age level",F411)))</formula>
    </cfRule>
  </conditionalFormatting>
  <conditionalFormatting sqref="F442:N442">
    <cfRule type="containsText" dxfId="31" priority="32" operator="containsText" text="psychosocial relationships">
      <formula>NOT(ISERROR(SEARCH("psychosocial relationships",F442)))</formula>
    </cfRule>
  </conditionalFormatting>
  <conditionalFormatting sqref="F443:N443">
    <cfRule type="containsText" dxfId="30" priority="31" operator="containsText" text="age level">
      <formula>NOT(ISERROR(SEARCH("age level",F443)))</formula>
    </cfRule>
  </conditionalFormatting>
  <conditionalFormatting sqref="F474:N474">
    <cfRule type="containsText" dxfId="29" priority="30" operator="containsText" text="psychosocial relationships">
      <formula>NOT(ISERROR(SEARCH("psychosocial relationships",F474)))</formula>
    </cfRule>
  </conditionalFormatting>
  <conditionalFormatting sqref="F475:N475">
    <cfRule type="containsText" dxfId="28" priority="29" operator="containsText" text="age level">
      <formula>NOT(ISERROR(SEARCH("age level",F475)))</formula>
    </cfRule>
  </conditionalFormatting>
  <conditionalFormatting sqref="F506:N506">
    <cfRule type="containsText" dxfId="27" priority="28" operator="containsText" text="psychosocial relationships">
      <formula>NOT(ISERROR(SEARCH("psychosocial relationships",F506)))</formula>
    </cfRule>
  </conditionalFormatting>
  <conditionalFormatting sqref="F507:N507">
    <cfRule type="containsText" dxfId="26" priority="27" operator="containsText" text="age level">
      <formula>NOT(ISERROR(SEARCH("age level",F507)))</formula>
    </cfRule>
  </conditionalFormatting>
  <conditionalFormatting sqref="F538:N538">
    <cfRule type="containsText" dxfId="25" priority="26" operator="containsText" text="psychosocial relationships">
      <formula>NOT(ISERROR(SEARCH("psychosocial relationships",F538)))</formula>
    </cfRule>
  </conditionalFormatting>
  <conditionalFormatting sqref="F539:N539">
    <cfRule type="containsText" dxfId="24" priority="25" operator="containsText" text="age level">
      <formula>NOT(ISERROR(SEARCH("age level",F539)))</formula>
    </cfRule>
  </conditionalFormatting>
  <conditionalFormatting sqref="F570:N570">
    <cfRule type="containsText" dxfId="23" priority="24" operator="containsText" text="psychosocial relationships">
      <formula>NOT(ISERROR(SEARCH("psychosocial relationships",F570)))</formula>
    </cfRule>
  </conditionalFormatting>
  <conditionalFormatting sqref="F571:N571">
    <cfRule type="containsText" dxfId="22" priority="23" operator="containsText" text="age level">
      <formula>NOT(ISERROR(SEARCH("age level",F571)))</formula>
    </cfRule>
  </conditionalFormatting>
  <conditionalFormatting sqref="F602:N602">
    <cfRule type="containsText" dxfId="21" priority="22" operator="containsText" text="psychosocial relationships">
      <formula>NOT(ISERROR(SEARCH("psychosocial relationships",F602)))</formula>
    </cfRule>
  </conditionalFormatting>
  <conditionalFormatting sqref="F603:N603">
    <cfRule type="containsText" dxfId="20" priority="21" operator="containsText" text="age level">
      <formula>NOT(ISERROR(SEARCH("age level",F603)))</formula>
    </cfRule>
  </conditionalFormatting>
  <conditionalFormatting sqref="F634:N634">
    <cfRule type="containsText" dxfId="19" priority="20" operator="containsText" text="psychosocial relationships">
      <formula>NOT(ISERROR(SEARCH("psychosocial relationships",F634)))</formula>
    </cfRule>
  </conditionalFormatting>
  <conditionalFormatting sqref="F635:N635">
    <cfRule type="containsText" dxfId="18" priority="19" operator="containsText" text="age level">
      <formula>NOT(ISERROR(SEARCH("age level",F635)))</formula>
    </cfRule>
  </conditionalFormatting>
  <conditionalFormatting sqref="F666:N666">
    <cfRule type="containsText" dxfId="17" priority="18" operator="containsText" text="psychosocial relationships">
      <formula>NOT(ISERROR(SEARCH("psychosocial relationships",F666)))</formula>
    </cfRule>
  </conditionalFormatting>
  <conditionalFormatting sqref="F667:N667">
    <cfRule type="containsText" dxfId="16" priority="17" operator="containsText" text="age level">
      <formula>NOT(ISERROR(SEARCH("age level",F667)))</formula>
    </cfRule>
  </conditionalFormatting>
  <conditionalFormatting sqref="F188:N188">
    <cfRule type="containsText" dxfId="15" priority="16" operator="containsText" text="evolving">
      <formula>NOT(ISERROR(SEARCH("evolving",F188)))</formula>
    </cfRule>
  </conditionalFormatting>
  <conditionalFormatting sqref="F220:N220">
    <cfRule type="containsText" dxfId="14" priority="15" operator="containsText" text="evolving">
      <formula>NOT(ISERROR(SEARCH("evolving",F220)))</formula>
    </cfRule>
  </conditionalFormatting>
  <conditionalFormatting sqref="F252:N252">
    <cfRule type="containsText" dxfId="13" priority="14" operator="containsText" text="evolving">
      <formula>NOT(ISERROR(SEARCH("evolving",F252)))</formula>
    </cfRule>
  </conditionalFormatting>
  <conditionalFormatting sqref="F284:N284">
    <cfRule type="containsText" dxfId="12" priority="13" operator="containsText" text="evolving">
      <formula>NOT(ISERROR(SEARCH("evolving",F284)))</formula>
    </cfRule>
  </conditionalFormatting>
  <conditionalFormatting sqref="F316:N316">
    <cfRule type="containsText" dxfId="11" priority="12" operator="containsText" text="evolving">
      <formula>NOT(ISERROR(SEARCH("evolving",F316)))</formula>
    </cfRule>
  </conditionalFormatting>
  <conditionalFormatting sqref="F348:N348">
    <cfRule type="containsText" dxfId="10" priority="11" operator="containsText" text="evolving">
      <formula>NOT(ISERROR(SEARCH("evolving",F348)))</formula>
    </cfRule>
  </conditionalFormatting>
  <conditionalFormatting sqref="F380:N380">
    <cfRule type="containsText" dxfId="9" priority="10" operator="containsText" text="evolving">
      <formula>NOT(ISERROR(SEARCH("evolving",F380)))</formula>
    </cfRule>
  </conditionalFormatting>
  <conditionalFormatting sqref="F412:N412">
    <cfRule type="containsText" dxfId="8" priority="9" operator="containsText" text="evolving">
      <formula>NOT(ISERROR(SEARCH("evolving",F412)))</formula>
    </cfRule>
  </conditionalFormatting>
  <conditionalFormatting sqref="F444:N444">
    <cfRule type="containsText" dxfId="7" priority="8" operator="containsText" text="evolving">
      <formula>NOT(ISERROR(SEARCH("evolving",F444)))</formula>
    </cfRule>
  </conditionalFormatting>
  <conditionalFormatting sqref="F476:N476">
    <cfRule type="containsText" dxfId="6" priority="7" operator="containsText" text="evolving">
      <formula>NOT(ISERROR(SEARCH("evolving",F476)))</formula>
    </cfRule>
  </conditionalFormatting>
  <conditionalFormatting sqref="F508:N508">
    <cfRule type="containsText" dxfId="5" priority="6" operator="containsText" text="evolving">
      <formula>NOT(ISERROR(SEARCH("evolving",F508)))</formula>
    </cfRule>
  </conditionalFormatting>
  <conditionalFormatting sqref="F540:N540">
    <cfRule type="containsText" dxfId="4" priority="5" operator="containsText" text="evolving">
      <formula>NOT(ISERROR(SEARCH("evolving",F540)))</formula>
    </cfRule>
  </conditionalFormatting>
  <conditionalFormatting sqref="F572:N572">
    <cfRule type="containsText" dxfId="3" priority="4" operator="containsText" text="evolving">
      <formula>NOT(ISERROR(SEARCH("evolving",F572)))</formula>
    </cfRule>
  </conditionalFormatting>
  <conditionalFormatting sqref="F604:N604">
    <cfRule type="containsText" dxfId="2" priority="3" operator="containsText" text="evolving">
      <formula>NOT(ISERROR(SEARCH("evolving",F604)))</formula>
    </cfRule>
  </conditionalFormatting>
  <conditionalFormatting sqref="F636:N636">
    <cfRule type="containsText" dxfId="1" priority="2" operator="containsText" text="evolving">
      <formula>NOT(ISERROR(SEARCH("evolving",F636)))</formula>
    </cfRule>
  </conditionalFormatting>
  <conditionalFormatting sqref="F668:N668">
    <cfRule type="containsText" dxfId="0" priority="1" operator="containsText" text="evolving">
      <formula>NOT(ISERROR(SEARCH("evolving",F668)))</formula>
    </cfRule>
  </conditionalFormatting>
  <dataValidations disablePrompts="1" count="4">
    <dataValidation type="list" operator="equal" allowBlank="1" showInputMessage="1" showErrorMessage="1" sqref="M25:N25" xr:uid="{250A9BE2-CEC9-497A-9934-A5D48E8B7E07}">
      <formula1>$AZ$5:$AZ$11</formula1>
    </dataValidation>
    <dataValidation type="list" allowBlank="1" showInputMessage="1" showErrorMessage="1" sqref="M4:N24 M26:N27" xr:uid="{62E729F3-8612-4E9E-8603-532CDF8146B3}">
      <formula1>$AZ$5:$AZ$11</formula1>
    </dataValidation>
    <dataValidation type="list" allowBlank="1" showInputMessage="1" showErrorMessage="1" sqref="M28:N28" xr:uid="{5D1A61E5-D1DC-46E8-B726-00B784AC8E24}">
      <formula1>$AW$5:$AW$11</formula1>
    </dataValidation>
    <dataValidation type="list" allowBlank="1" showInputMessage="1" showErrorMessage="1" sqref="H2" xr:uid="{42C68977-0E8C-4E3E-8BDA-265D749EBF96}">
      <formula1>$AX$5:$AX$13</formula1>
    </dataValidation>
  </dataValidations>
  <hyperlinks>
    <hyperlink ref="B322:C324" location="'4S'!G2:H2" tooltip="Go to 'multiplier' to fit to the pattern of your life" display="Each season lasts about a year. Each 4-part cycle will typically last about four to five years in your life. And these cycles keep repeating, beginning at the start of your life." xr:uid="{130B4A3E-FB3C-4976-A494-F43C74C22209}"/>
    <hyperlink ref="G2" location="'4S'!B323:C324" tooltip="Adjust number if necessary to fit your life pattern." display="Muliplier:" xr:uid="{7382AC7D-2069-4355-894D-41F9394F9576}"/>
    <hyperlink ref="B325:B331" location="'4S'!E33:O64" tooltip="Go to 1st season of your life" display="You begin your first relationship before you are born—a symbiotic bond with your mother. You hit your first Autumn to Winter about 2 or 3 years old, when you first insist on being free to do things for yourself. This is your first step towards finding and asserting your individuality." xr:uid="{979A674D-50BA-4721-A3C5-EC6EA8C9E1B1}"/>
    <hyperlink ref="B332:B338" location="'4S'!E65:O96" tooltip="Go to 2nd season of your life" display="After much trial and error you find where you are and aren’t capable. As all goes well, childhood continues into Spring with the needed protection and nourishment from family and friends. You are an individual who fits in a family unit." xr:uid="{4EB4EC9B-5364-432D-9E63-0B38F7F393C2}"/>
    <hyperlink ref="B339:C343" location="'4S'!E97:O160" tooltip="Go to 3rd &amp; 4th seasons of your life" display="But you hit another cold spell about 8 or 9, and again at about 13 or 14 years of age. Each Winter you are finding who you are apart from your family ties. You are gradually learning how to live on your own. By your next Winter, about age 18 or 19, you are ready to break free from the family unit and start a new bond in your first Spring of adulthood. You find your first lasting love." xr:uid="{4C50E7C7-BD6C-47DA-8ECB-2A5F95F02765}"/>
    <hyperlink ref="B482:B483" r:id="rId1" tooltip="Googl image search: johari window" display="The Johari window illuminates four corners of how you know and are known by others. " xr:uid="{A2F41A86-A6CD-43B3-A747-9830250D2F7E}"/>
    <hyperlink ref="B578:C581" r:id="rId2" tooltip="Ecclesiastes 7:18 (BibleGateway)" display="The more your psychosocial needs resolve, the more your self-needs blend in with your social-needs. The less they clash. &quot;It is good you grasp one and not let go of the other.&quot; You can enjoy solitude while knowing you unconditionally belong in your group. You will be free to address more of your specific needs, letting them to also fully resolve." xr:uid="{2168547A-CEA6-405D-A404-91906E8E548D}"/>
    <hyperlink ref="B98:C100" r:id="rId3" tooltip="Ecclesiastes 3:1 (BibleHub) [NHEB]" display="Putting these overlapping circles together forms the four parts of a cycle widely recognized in indigenous wisdom. These form the four &quot;seasons&quot; of your life. &quot;For everything there is a season, a time for every purpose under heaven.&quot;" xr:uid="{8BB4D96D-C378-46A8-ADBC-9BD7C3E551FA}"/>
    <hyperlink ref="E224" location="'4S'!A1" tooltip="Back to the top" display="Your 7th season cycle in life" xr:uid="{173E86DF-D3BC-4C7F-8AD3-3A94A3373DD3}"/>
    <hyperlink ref="E128" location="'4S'!A1" tooltip="Go back to top" display="Your 4th season cycle in life" xr:uid="{BBB2E37E-5836-4E7C-8420-57B70CCC6013}"/>
    <hyperlink ref="E160" location="'4S'!A1" tooltip="Go back to top" display="Your 5th season cycle in life" xr:uid="{7E4F4A5B-0C22-4C31-934E-299519EE4D6D}"/>
    <hyperlink ref="E192" location="'4S'!A1" tooltip="Go back to top" display="Your 6th season cycle in life" xr:uid="{667066FC-9F49-48DD-991E-E2724417E9FB}"/>
    <hyperlink ref="E256" location="'4S'!A1" tooltip="Go back to top" display="Your 8th season cycle in life" xr:uid="{393889CE-E388-4F82-BD1A-CFC837BDC888}"/>
    <hyperlink ref="E288" location="'4S'!A1" tooltip="Go back to top" display="Your 9th season cycle in life" xr:uid="{0D3A07CD-5566-493E-8C31-DCF77CFAC0A7}"/>
    <hyperlink ref="E320" location="'4S'!A1" tooltip="Go back to top" display="Your 10th season cycle in life" xr:uid="{95FAEF7A-AE3F-4891-ADB8-F6A1722910D5}"/>
    <hyperlink ref="E352" location="'4S'!A1" tooltip="Go back to top" display="Your 11th season cycle in life" xr:uid="{D07DA714-5E6A-413B-8D57-717368737FFA}"/>
    <hyperlink ref="E384" location="'4S'!A1" tooltip="Go back to top" display="Your 12th season cycle in life" xr:uid="{E1852F3F-5088-4401-A33A-2C3CE9899CA7}"/>
    <hyperlink ref="E416" location="'4S'!A1" tooltip="Go back to top" display="Your 13th season cycle in life" xr:uid="{BA7F8ACD-47FC-4334-8372-A88F5E284CC0}"/>
    <hyperlink ref="E448" location="'4S'!A1" tooltip="Go back to top" display="Your 14th season cycle in life" xr:uid="{8A8D12E2-639B-44EB-BDFB-D6EA3BA6ED09}"/>
    <hyperlink ref="E480" location="'4S'!A1" tooltip="Go back to top" display="Your 15th season cycle in life" xr:uid="{F99F6347-AC14-4347-9B76-335FA6A18B9C}"/>
    <hyperlink ref="E512" location="'4S'!A1" tooltip="Go back to top" display="Your 16th season cycle in life" xr:uid="{16FF6E63-D7B4-4594-B46F-D5F6BB79C55A}"/>
    <hyperlink ref="E544" location="'4S'!A1" tooltip="Go back to top" display="Your 17th season cycle in life" xr:uid="{C1243254-9BD5-44AA-9361-CE0EEDBC49DB}"/>
    <hyperlink ref="E576" location="'4S'!A1" tooltip="Go back to top" display="Your 18th season cycle in life" xr:uid="{4B81EF01-B3B6-4A2F-A8AC-E9E558EDF631}"/>
    <hyperlink ref="E608" location="'4S'!A1" tooltip="Go back to top" display="Your 19th season cycle in life" xr:uid="{18DDE527-75F8-4950-8D6B-5DBB15EFD71C}"/>
    <hyperlink ref="E640" location="'4S'!A1" tooltip="Go back to top" display="Your 20th season cycle in life" xr:uid="{598CCCBC-2FBC-4AF6-96D3-3FDB173161EB}"/>
    <hyperlink ref="E64" location="'4S'!E29:O31" tooltip="Go back to season cycle menu" display="Your 2nd season cycle in life" xr:uid="{AC14BAD0-59CC-4DCF-B9F3-5E55FBDB4C41}"/>
    <hyperlink ref="E96:N96" location="'4S'!E29:O31" tooltip="Go back to season cycle menu" display="Your 3rd season cycle in life" xr:uid="{E2E1AD19-A602-43A8-BC95-21B87EE2FF81}"/>
    <hyperlink ref="E32:N32" location="'4S'!E29:O31" tooltip="Go back to season cycle menu above" display="Your first season cycle in life" xr:uid="{A48CCBD2-580A-41C5-8A04-16D9A1831BDB}"/>
    <hyperlink ref="E64:N64" location="'4S'!E29:O31" tooltip="Go back to season cycle menu" display="Your 2nd season cycle in life" xr:uid="{8CD0BB3E-9B3E-4B59-88FA-2AE8AC00E3A0}"/>
    <hyperlink ref="E128:N128" location="'4S'!E29:O31" tooltip="Go back to season cycle menu" display="Your 4th season cycle in life" xr:uid="{170EBD26-B280-44E9-BA2E-1606D932279E}"/>
    <hyperlink ref="E160:N160" location="'4S'!E29:O31" tooltip="Go back to season cycle menu" display="Your 5th season cycle in life" xr:uid="{43291759-B10C-411B-8022-531983A484C0}"/>
    <hyperlink ref="E192:N192" location="'4S'!E29:O31" tooltip="Go back to seasons cycle menu" display="Your 6th season cycle in life" xr:uid="{0CADDCDF-6906-48CC-9828-97C5258EA642}"/>
    <hyperlink ref="E224:N224" location="'4S'!E29:O31" tooltip="Back to the seasons cycles menu" display="Your 7th season cycle in life" xr:uid="{0D678EB6-62C1-4FFF-8CDD-6899BF84C5F6}"/>
    <hyperlink ref="E256:N256" location="'4S'!E29:O31" tooltip="Go back to seasons cycles menu" display="Your 8th season cycle in life" xr:uid="{6A9BE751-313C-4118-A5DE-0E2D940AECE2}"/>
    <hyperlink ref="E288:N288" location="'4S'!E29:O31" tooltip="Go back to seasons cycles menu" display="Your 9th season cycle in life" xr:uid="{2A016462-737B-4251-9426-A96E7809C307}"/>
    <hyperlink ref="E320:N320" location="'4S'!E29:O31" tooltip="Go back to seasons cycles menu" display="Your 10th season cycle in life" xr:uid="{79A17AEE-BE1E-4053-8623-8AAC7716A025}"/>
    <hyperlink ref="E352:N352" location="'4S'!E29:O31" tooltip="Go back to seasons cycles menu" display="Your 11th season cycle in life" xr:uid="{D3F1BB1D-60F5-4470-A307-4102176268FC}"/>
    <hyperlink ref="E384:N384" location="'4S'!E29:O31" tooltip="Go back to seasons cycles menu" display="Your 12th season cycle in life" xr:uid="{59ABA4C6-4971-4C85-A790-C92EFD2A47CA}"/>
    <hyperlink ref="E416:N416" location="'4S'!E29:O31" tooltip="Go back to seasons cycles menu" display="Your 13th season cycle in life" xr:uid="{97DD0670-0A19-4DB2-93B3-6BF7238164F6}"/>
    <hyperlink ref="E448:N448" location="'4S'!E29:O31" tooltip="Go back to seasons cycles menu" display="Your 14th season cycle in life" xr:uid="{583E3E97-B9BE-4623-AA8E-744C2B0CA31B}"/>
    <hyperlink ref="E480:N480" location="'4S'!E29:O31" tooltip="Go back to seasons cycles menu" display="Your 15th season cycle in life" xr:uid="{01D5C11D-6D58-409A-8A19-254BA4D5D27B}"/>
    <hyperlink ref="E512:N512" location="'4S'!E29:O31" tooltip="Go back to seasons cycles menu" display="Your 16th season cycle in life" xr:uid="{9D247863-0CB8-4CD6-BA1E-401B9CBB56B8}"/>
    <hyperlink ref="E544:N544" location="'4S'!E29:O31" tooltip="Go back to seasons cycles menu" display="Your 17th season cycle in life" xr:uid="{E7929BF4-30F6-4844-9B86-08394EA3F248}"/>
    <hyperlink ref="E576:N576" location="'4S'!E29:O31" tooltip="Go back to seasons cycles menu" display="Your 18th season cycle in life" xr:uid="{A01FB096-431F-4DF1-9F2E-4BC14DF2F668}"/>
    <hyperlink ref="E608:N608" location="'4S'!E29:O31" tooltip="Go back to seasons cycles menu" display="Your 19th season cycle in life" xr:uid="{EF281F0F-C0EE-4CE1-8293-4ED1E68BCAC7}"/>
    <hyperlink ref="E640:N640" location="'4S'!E29:O31" tooltip="Go back to seasons cycles menu" display="Your 20th season cycle in life" xr:uid="{732FDCD4-01EA-497A-91B7-70EFE46ADE04}"/>
    <hyperlink ref="B348:C350" location="'4S'!E224:O287" tooltip="Go to 7th &amp; 8th seasons of your life" display="In the next Winter you will no doubt experience what some have called the seven-year itch. Sadly, many couples do not make it past this chilly season. Of those who do, plenty will separate after about 11 to 13 years into the relationship, in their next Winter of life. Some will endure the cold and struggle to stay together, envisioning better days ahead. It is a struggle revisited in one’s mid-life crisis. It will be felt again when entering retirement. It is this relationship cycle coming full circle again." xr:uid="{3654D8BB-F39B-4458-8BBA-3EDA744C6B78}"/>
    <hyperlink ref="C344:C347" location="'4S'!E160:O223" tooltip="Go to your 5th &amp; 6th seasons" display="After about two years, going into your first Winter with your new love, you feel the fire going out of your romance. An inexplicable urge will compel you to find your identity apart from the confinement you curiously feel in this stage of the relationship. It feels strangely familiar, like when you felt smothered by your parents in your youth. But Spring finally comes and you are likely to continue to build the relationship." xr:uid="{A4AF6256-FC39-467A-B449-F8F69702376F}"/>
  </hyperlinks>
  <pageMargins left="0.75" right="0.75" top="1" bottom="1" header="0.5" footer="0.5"/>
  <pageSetup orientation="portrait" r:id="rId4"/>
  <headerFooter alignWithMargins="0">
    <oddHeader>&amp;L&amp;"Arial Black,Regular"&amp;14&amp;K00B050Value&amp;K09+038 &amp;K7030A0Relating&amp;R&amp;12https://www.valuerelating.com</oddHeader>
    <oddFooter>&amp;L&amp;"Tahoma,Regular"&amp;14&amp;K09+039Draft A&amp;R&amp;"Tahoma,Regular"&amp;12&amp;P</oddFooter>
  </headerFooter>
  <drawing r:id="rId5"/>
  <legacyDrawing r:id="rId6"/>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4S</vt:lpstr>
      <vt:lpstr>'4S'!Print_Area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Steph</dc:creator>
  <cp:lastModifiedBy>Steph</cp:lastModifiedBy>
  <cp:lastPrinted>2020-01-07T05:26:43Z</cp:lastPrinted>
  <dcterms:created xsi:type="dcterms:W3CDTF">2020-01-07T05:19:24Z</dcterms:created>
  <dcterms:modified xsi:type="dcterms:W3CDTF">2020-01-08T05:29:11Z</dcterms:modified>
</cp:coreProperties>
</file>